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CARGA TÉRMICA" sheetId="1" r:id="rId1"/>
    <sheet name="CONVERSOR DE UNIDADES TÉRMICAS" sheetId="2" r:id="rId2"/>
  </sheets>
  <definedNames>
    <definedName name="_xlnm.Print_Area" localSheetId="0">'CARGA TÉRMICA'!$A$1:$K$121</definedName>
    <definedName name="_xlnm.Print_Area" localSheetId="1">'CONVERSOR DE UNIDADES TÉRMICAS'!$A$1:$H$20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rFont val="Arial"/>
            <family val="0"/>
          </rPr>
          <t xml:space="preserve">Digitar o tipo de vidro:
</t>
        </r>
        <r>
          <rPr>
            <b/>
            <sz val="10"/>
            <color indexed="12"/>
            <rFont val="Arial"/>
            <family val="2"/>
          </rPr>
          <t>C</t>
        </r>
        <r>
          <rPr>
            <sz val="10"/>
            <rFont val="Arial"/>
            <family val="0"/>
          </rPr>
          <t xml:space="preserve">omum  ou </t>
        </r>
        <r>
          <rPr>
            <b/>
            <sz val="10"/>
            <color indexed="12"/>
            <rFont val="Arial"/>
            <family val="2"/>
          </rPr>
          <t>T</t>
        </r>
        <r>
          <rPr>
            <sz val="10"/>
            <rFont val="Arial"/>
            <family val="0"/>
          </rPr>
          <t>ijolo de Vidro</t>
        </r>
      </text>
    </comment>
    <comment ref="C32" authorId="0">
      <text>
        <r>
          <rPr>
            <sz val="10"/>
            <rFont val="Arial"/>
            <family val="0"/>
          </rPr>
          <t>Não considerar paredes entre ambientes condicionados.</t>
        </r>
      </text>
    </comment>
    <comment ref="C43" authorId="0">
      <text>
        <r>
          <rPr>
            <sz val="10"/>
            <rFont val="Arial"/>
            <family val="0"/>
          </rPr>
          <t>Não considerar piso diretamente sobre o solo.</t>
        </r>
      </text>
    </comment>
    <comment ref="C78" authorId="0">
      <text>
        <r>
          <rPr>
            <sz val="10"/>
            <rFont val="Arial"/>
            <family val="0"/>
          </rPr>
          <t>No caso de Restaurantes</t>
        </r>
      </text>
    </comment>
    <comment ref="G92" authorId="0">
      <text>
        <r>
          <rPr>
            <sz val="10"/>
            <rFont val="Arial"/>
            <family val="0"/>
          </rPr>
          <t>Quilo-caloria por hora</t>
        </r>
      </text>
    </comment>
    <comment ref="G93" authorId="0">
      <text>
        <r>
          <rPr>
            <sz val="10"/>
            <rFont val="Arial"/>
            <family val="0"/>
          </rPr>
          <t>BTU
British Thermal Unit
Unidade de Temperatura Britânica</t>
        </r>
      </text>
    </comment>
    <comment ref="G94" authorId="0">
      <text>
        <r>
          <rPr>
            <sz val="10"/>
            <rFont val="Arial"/>
            <family val="0"/>
          </rPr>
          <t>TR
Tonelada de Refrigeração</t>
        </r>
      </text>
    </comment>
    <comment ref="G95" authorId="0">
      <text>
        <r>
          <rPr>
            <sz val="10"/>
            <rFont val="Arial"/>
            <family val="0"/>
          </rPr>
          <t>Quilo - Watts</t>
        </r>
      </text>
    </comment>
    <comment ref="B97" authorId="0">
      <text>
        <r>
          <rPr>
            <sz val="10"/>
            <rFont val="Arial"/>
            <family val="0"/>
          </rPr>
          <t>Observações:
=&gt; O cálculo do número de equipamentos é aproximado, podendo-se reduzir este número em até 25% dependendo das horas de utilização do mesmo.
=&gt; Deve-se tomar um cuidado especial o fornecimento de ar exterior, evitando a contaminação do ambiente, por isso um número maior de equipamentos de parede devem ser utilizados no caso de um grande número de pessoas no ambiente. (Temperatura controlada mas ar viciado)
=&gt; Os equipamentos devem estar bem distribuídos no ambiente, evitar colocá-los de frente um para o outro.</t>
        </r>
      </text>
    </comment>
  </commentList>
</comments>
</file>

<file path=xl/sharedStrings.xml><?xml version="1.0" encoding="utf-8"?>
<sst xmlns="http://schemas.openxmlformats.org/spreadsheetml/2006/main" count="147" uniqueCount="108">
  <si>
    <t>Janelas:  Insolação</t>
  </si>
  <si>
    <t>PROTEÇÃO</t>
  </si>
  <si>
    <t xml:space="preserve"> Tipo de Vidro</t>
  </si>
  <si>
    <t>Localização</t>
  </si>
  <si>
    <t>Área (m²)</t>
  </si>
  <si>
    <t>Sem</t>
  </si>
  <si>
    <t>Com/Interna</t>
  </si>
  <si>
    <t>Com/Externa</t>
  </si>
  <si>
    <t>Fator</t>
  </si>
  <si>
    <t>C</t>
  </si>
  <si>
    <t>Norte</t>
  </si>
  <si>
    <t>Nordeste</t>
  </si>
  <si>
    <t>Leste</t>
  </si>
  <si>
    <t>Sudeste</t>
  </si>
  <si>
    <t>Sul</t>
  </si>
  <si>
    <t>Sudoeste</t>
  </si>
  <si>
    <t>Oeste</t>
  </si>
  <si>
    <t>Noroeste</t>
  </si>
  <si>
    <t>Vidro Comum</t>
  </si>
  <si>
    <t>Tijolo de Vidro</t>
  </si>
  <si>
    <t>Paredes:</t>
  </si>
  <si>
    <t>Paredes externas</t>
  </si>
  <si>
    <t>Construção Leve</t>
  </si>
  <si>
    <t>Construção Pesada</t>
  </si>
  <si>
    <t>orientação  Sul</t>
  </si>
  <si>
    <t>outra orientação</t>
  </si>
  <si>
    <t>Paredes internas</t>
  </si>
  <si>
    <t>Teto:</t>
  </si>
  <si>
    <t>Entre andares</t>
  </si>
  <si>
    <t>Piso</t>
  </si>
  <si>
    <t>Número de Pessoas</t>
  </si>
  <si>
    <t>Em atividade normal</t>
  </si>
  <si>
    <t>Número</t>
  </si>
  <si>
    <t>Em repouso</t>
  </si>
  <si>
    <t>Em forte atividade</t>
  </si>
  <si>
    <t>Outras fontes de Calor:</t>
  </si>
  <si>
    <t>Aparelhos Elétricos</t>
  </si>
  <si>
    <t>Potência (W)</t>
  </si>
  <si>
    <t>Iluminação</t>
  </si>
  <si>
    <t>Forno Elétrico</t>
  </si>
  <si>
    <t>Aparelhos de Grelhar</t>
  </si>
  <si>
    <t>Mesa Quente</t>
  </si>
  <si>
    <t>Cafeteiras</t>
  </si>
  <si>
    <t>Motores</t>
  </si>
  <si>
    <t>Potência (HP)</t>
  </si>
  <si>
    <t>Alimentos por pessoa</t>
  </si>
  <si>
    <t>Incandescente</t>
  </si>
  <si>
    <t>Portas ou vãos continuamente abertos para áreas não condicionadas</t>
  </si>
  <si>
    <t>Portas</t>
  </si>
  <si>
    <t>Sub - Total</t>
  </si>
  <si>
    <t>Fator Geográfico:</t>
  </si>
  <si>
    <t xml:space="preserve"> Referente ao índice da Região (MAPA)</t>
  </si>
  <si>
    <t>Carga térmica Total e Observações:</t>
  </si>
  <si>
    <t>Número de Equipamentos</t>
  </si>
  <si>
    <t>18.000 BTU</t>
  </si>
  <si>
    <t>9000 BTU</t>
  </si>
  <si>
    <t>22.000 BTU</t>
  </si>
  <si>
    <t>10.000 BTU</t>
  </si>
  <si>
    <t>24.000 BTU</t>
  </si>
  <si>
    <t xml:space="preserve"> Preenchido por:</t>
  </si>
  <si>
    <t xml:space="preserve"> Aprovado  por:</t>
  </si>
  <si>
    <t>Transformações de Unidades</t>
  </si>
  <si>
    <t>TR</t>
  </si>
  <si>
    <r>
      <rPr>
        <b/>
        <sz val="10"/>
        <color indexed="56"/>
        <rFont val="Arial"/>
        <family val="0"/>
      </rPr>
      <t>kcal/h</t>
    </r>
  </si>
  <si>
    <t>BTU/h</t>
  </si>
  <si>
    <r>
      <rPr>
        <b/>
        <sz val="10"/>
        <color indexed="56"/>
        <rFont val="Arial"/>
        <family val="0"/>
      </rPr>
      <t>kW</t>
    </r>
  </si>
  <si>
    <t>1 TR</t>
  </si>
  <si>
    <r>
      <rPr>
        <b/>
        <sz val="10"/>
        <color indexed="56"/>
        <rFont val="Arial"/>
        <family val="0"/>
      </rPr>
      <t>1 kcal/h</t>
    </r>
  </si>
  <si>
    <t>1 BTU/h</t>
  </si>
  <si>
    <r>
      <rPr>
        <b/>
        <sz val="10"/>
        <color indexed="56"/>
        <rFont val="Arial"/>
        <family val="0"/>
      </rPr>
      <t>1 kW</t>
    </r>
  </si>
  <si>
    <t>VALOR</t>
  </si>
  <si>
    <t>TR</t>
  </si>
  <si>
    <r>
      <rPr>
        <b/>
        <sz val="10"/>
        <color indexed="56"/>
        <rFont val="Arial"/>
        <family val="0"/>
      </rPr>
      <t>kcal/h</t>
    </r>
  </si>
  <si>
    <t>BTU/h</t>
  </si>
  <si>
    <r>
      <rPr>
        <b/>
        <sz val="10"/>
        <color indexed="56"/>
        <rFont val="Arial"/>
        <family val="0"/>
      </rPr>
      <t>kW</t>
    </r>
  </si>
  <si>
    <t>TR</t>
  </si>
  <si>
    <r>
      <rPr>
        <b/>
        <sz val="10"/>
        <color indexed="8"/>
        <rFont val="Arial"/>
        <family val="0"/>
      </rPr>
      <t>1 kcal/h</t>
    </r>
  </si>
  <si>
    <t>1 BTU/h</t>
  </si>
  <si>
    <r>
      <rPr>
        <b/>
        <sz val="10"/>
        <color indexed="8"/>
        <rFont val="Arial"/>
        <family val="0"/>
      </rPr>
      <t>1 kW</t>
    </r>
  </si>
  <si>
    <t>Energia (kcal/h)</t>
  </si>
  <si>
    <t>Energia (BTU)</t>
  </si>
  <si>
    <t>Paredes (amb.ñ.ref.)</t>
  </si>
  <si>
    <r>
      <t xml:space="preserve">Sob telhado </t>
    </r>
    <r>
      <rPr>
        <b/>
        <sz val="8"/>
        <rFont val="Arial"/>
        <family val="1"/>
      </rPr>
      <t>com</t>
    </r>
    <r>
      <rPr>
        <sz val="8"/>
        <rFont val="Arial"/>
        <family val="0"/>
      </rPr>
      <t xml:space="preserve"> isolação</t>
    </r>
  </si>
  <si>
    <r>
      <t xml:space="preserve">Sob telhado </t>
    </r>
    <r>
      <rPr>
        <b/>
        <sz val="8"/>
        <rFont val="Arial"/>
        <family val="0"/>
      </rPr>
      <t>sem</t>
    </r>
    <r>
      <rPr>
        <sz val="8"/>
        <rFont val="Arial"/>
        <family val="0"/>
      </rPr>
      <t xml:space="preserve"> isolação</t>
    </r>
  </si>
  <si>
    <t>Nº Refeições</t>
  </si>
  <si>
    <t>Fluorescente</t>
  </si>
  <si>
    <t>em (kcal/h)</t>
  </si>
  <si>
    <t>em (kcal/h)</t>
  </si>
  <si>
    <r>
      <t xml:space="preserve">em </t>
    </r>
    <r>
      <rPr>
        <sz val="8"/>
        <color indexed="8"/>
        <rFont val="Arial"/>
        <family val="0"/>
      </rPr>
      <t>(kcal/h)</t>
    </r>
  </si>
  <si>
    <r>
      <rPr>
        <sz val="10"/>
        <rFont val="Arial"/>
        <family val="0"/>
      </rPr>
      <t>REF. CÁLCULO DE CARGA DO CLIENTE xxxxxxxxxxxxxxxxxxxxxxxxxxxxxxxxxxxxxx</t>
    </r>
  </si>
  <si>
    <r>
      <t xml:space="preserve">em </t>
    </r>
    <r>
      <rPr>
        <sz val="8"/>
        <color indexed="8"/>
        <rFont val="Arial"/>
        <family val="0"/>
      </rPr>
      <t>(BTU/h)</t>
    </r>
  </si>
  <si>
    <r>
      <t xml:space="preserve">em </t>
    </r>
    <r>
      <rPr>
        <sz val="8"/>
        <color indexed="8"/>
        <rFont val="Arial"/>
        <family val="0"/>
      </rPr>
      <t>TR</t>
    </r>
  </si>
  <si>
    <r>
      <t xml:space="preserve">em </t>
    </r>
    <r>
      <rPr>
        <sz val="8"/>
        <color indexed="8"/>
        <rFont val="Arial"/>
        <family val="0"/>
      </rPr>
      <t>kW</t>
    </r>
  </si>
  <si>
    <t>Em lage exposta ao Sol sem isolamento</t>
  </si>
  <si>
    <t>Em lage com 2,5cm de isolação ou mais</t>
  </si>
  <si>
    <t>Piso:  (exceto os diretamente sobre o solo)</t>
  </si>
  <si>
    <t>Janelas: Transmissão  (Deve-se somar todas as áreas de mesmo material)</t>
  </si>
  <si>
    <t xml:space="preserve">         CÁLCULO SIMPLIFICADO  DE CARGA TÉRMICA</t>
  </si>
  <si>
    <t xml:space="preserve">         Segundo NBR - 5410</t>
  </si>
  <si>
    <r>
      <t xml:space="preserve">       </t>
    </r>
    <r>
      <rPr>
        <sz val="10"/>
        <rFont val="Tahoma"/>
        <family val="0"/>
      </rPr>
      <t>(Normatização Brasileira)</t>
    </r>
  </si>
  <si>
    <t xml:space="preserve"> Auditado por:</t>
  </si>
  <si>
    <t>Entre com o valor aqui :</t>
  </si>
  <si>
    <t>CAMPOS DE PREENCHIMENTO</t>
  </si>
  <si>
    <t>CAMPOS DE PREENCHIMENTO DO CONVERSOR</t>
  </si>
  <si>
    <t xml:space="preserve">  CÁLCULO SIMPLIFICADO  DE CARGA TÉRMICA                                                            SEGUNDO NBR - 5410</t>
  </si>
  <si>
    <t>WWW.OTIMOAR.COM.BR</t>
  </si>
  <si>
    <t>arcondicionado@otimoar.com.br</t>
  </si>
  <si>
    <t>Fone/Fax: 041 30176000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</si>
</sst>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_(* #,##0.00_);_(* \(#,##0.00\);_(* \-??_);_(@_)"/>
    <numFmt numFmtId="173" formatCode="0.000E+00"/>
    <numFmt numFmtId="174" formatCode="#,##0.0"/>
    <numFmt numFmtId="175" formatCode="#,##0.000"/>
    <numFmt numFmtId="176" formatCode="_(* #,##0.000_);_(* \(#,##0.000\);_(* \-???_);_(@_)"/>
    <numFmt numFmtId="177" formatCode="_(* #,##0.0_);_(* \(#,##0.0\);_(* \-?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25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0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6"/>
      <name val="Arial"/>
      <family val="2"/>
    </font>
    <font>
      <b/>
      <sz val="10"/>
      <name val="Arial"/>
      <family val="0"/>
    </font>
    <font>
      <sz val="10"/>
      <color indexed="56"/>
      <name val="Arial"/>
      <family val="0"/>
    </font>
    <font>
      <b/>
      <sz val="8"/>
      <name val="Tahoma"/>
      <family val="0"/>
    </font>
    <font>
      <b/>
      <sz val="8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10"/>
      <name val="Tahoma"/>
      <family val="0"/>
    </font>
    <font>
      <b/>
      <sz val="8"/>
      <name val="Arial"/>
      <family val="1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.8"/>
      <color indexed="36"/>
      <name val="Arial"/>
      <family val="0"/>
    </font>
    <font>
      <b/>
      <u val="single"/>
      <sz val="1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wrapText="1"/>
      <protection/>
    </xf>
    <xf numFmtId="172" fontId="4" fillId="2" borderId="0" xfId="20" applyFont="1" applyFill="1" applyBorder="1" applyAlignment="1" applyProtection="1">
      <alignment horizontal="center"/>
      <protection/>
    </xf>
    <xf numFmtId="172" fontId="4" fillId="2" borderId="0" xfId="0" applyNumberFormat="1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 wrapText="1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wrapText="1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wrapText="1"/>
      <protection/>
    </xf>
    <xf numFmtId="172" fontId="4" fillId="4" borderId="0" xfId="0" applyNumberFormat="1" applyFont="1" applyFill="1" applyBorder="1" applyAlignment="1" applyProtection="1">
      <alignment/>
      <protection/>
    </xf>
    <xf numFmtId="172" fontId="4" fillId="4" borderId="0" xfId="2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172" fontId="4" fillId="5" borderId="0" xfId="20" applyFont="1" applyFill="1" applyBorder="1" applyAlignment="1" applyProtection="1">
      <alignment horizontal="center"/>
      <protection/>
    </xf>
    <xf numFmtId="172" fontId="4" fillId="5" borderId="0" xfId="0" applyNumberFormat="1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wrapText="1"/>
      <protection/>
    </xf>
    <xf numFmtId="0" fontId="11" fillId="4" borderId="0" xfId="0" applyFont="1" applyFill="1" applyBorder="1" applyAlignment="1" applyProtection="1">
      <alignment horizontal="center"/>
      <protection/>
    </xf>
    <xf numFmtId="172" fontId="4" fillId="3" borderId="0" xfId="0" applyNumberFormat="1" applyFont="1" applyFill="1" applyBorder="1" applyAlignment="1" applyProtection="1">
      <alignment/>
      <protection/>
    </xf>
    <xf numFmtId="1" fontId="13" fillId="3" borderId="0" xfId="20" applyNumberFormat="1" applyFont="1" applyFill="1" applyBorder="1" applyAlignment="1" applyProtection="1">
      <alignment horizontal="center"/>
      <protection/>
    </xf>
    <xf numFmtId="1" fontId="13" fillId="3" borderId="0" xfId="20" applyNumberFormat="1" applyFont="1" applyFill="1" applyBorder="1" applyAlignment="1" applyProtection="1">
      <alignment horizontal="center"/>
      <protection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9" fillId="5" borderId="0" xfId="0" applyFont="1" applyFill="1" applyBorder="1" applyAlignment="1">
      <alignment textRotation="90"/>
    </xf>
    <xf numFmtId="0" fontId="19" fillId="4" borderId="0" xfId="0" applyFont="1" applyFill="1" applyAlignment="1">
      <alignment/>
    </xf>
    <xf numFmtId="0" fontId="11" fillId="3" borderId="0" xfId="0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11" fillId="3" borderId="0" xfId="0" applyFont="1" applyFill="1" applyBorder="1" applyAlignment="1" applyProtection="1">
      <alignment wrapText="1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right" wrapText="1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center" textRotation="90"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172" fontId="4" fillId="2" borderId="0" xfId="20" applyFont="1" applyFill="1" applyBorder="1" applyAlignment="1" applyProtection="1">
      <alignment/>
      <protection locked="0"/>
    </xf>
    <xf numFmtId="172" fontId="4" fillId="2" borderId="0" xfId="20" applyFont="1" applyFill="1" applyBorder="1" applyAlignment="1" applyProtection="1">
      <alignment horizontal="center"/>
      <protection locked="0"/>
    </xf>
    <xf numFmtId="172" fontId="4" fillId="3" borderId="0" xfId="2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/>
    </xf>
    <xf numFmtId="172" fontId="4" fillId="3" borderId="0" xfId="2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172" fontId="4" fillId="3" borderId="0" xfId="0" applyNumberFormat="1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>
      <alignment/>
    </xf>
    <xf numFmtId="0" fontId="11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/>
      <protection/>
    </xf>
    <xf numFmtId="172" fontId="4" fillId="3" borderId="0" xfId="0" applyNumberFormat="1" applyFont="1" applyFill="1" applyBorder="1" applyAlignment="1" applyProtection="1">
      <alignment/>
      <protection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center" wrapText="1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/>
      <protection/>
    </xf>
    <xf numFmtId="172" fontId="11" fillId="2" borderId="0" xfId="2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/>
      <protection/>
    </xf>
    <xf numFmtId="0" fontId="16" fillId="3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/>
    </xf>
    <xf numFmtId="0" fontId="13" fillId="3" borderId="0" xfId="0" applyFont="1" applyFill="1" applyBorder="1" applyAlignment="1" applyProtection="1">
      <alignment/>
      <protection/>
    </xf>
    <xf numFmtId="0" fontId="13" fillId="6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1" fontId="13" fillId="6" borderId="0" xfId="20" applyNumberFormat="1" applyFont="1" applyFill="1" applyBorder="1" applyAlignment="1" applyProtection="1">
      <alignment horizontal="center"/>
      <protection/>
    </xf>
    <xf numFmtId="1" fontId="13" fillId="6" borderId="0" xfId="20" applyNumberFormat="1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 applyProtection="1">
      <alignment horizontal="right"/>
      <protection/>
    </xf>
    <xf numFmtId="1" fontId="13" fillId="3" borderId="0" xfId="2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 locked="0"/>
    </xf>
    <xf numFmtId="0" fontId="1" fillId="5" borderId="0" xfId="0" applyFont="1" applyFill="1" applyBorder="1" applyAlignment="1" applyProtection="1">
      <alignment/>
      <protection locked="0"/>
    </xf>
    <xf numFmtId="0" fontId="4" fillId="5" borderId="1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/>
    </xf>
    <xf numFmtId="0" fontId="11" fillId="3" borderId="3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 locked="0"/>
    </xf>
    <xf numFmtId="0" fontId="4" fillId="7" borderId="0" xfId="0" applyFont="1" applyFill="1" applyBorder="1" applyAlignment="1">
      <alignment/>
    </xf>
    <xf numFmtId="0" fontId="11" fillId="7" borderId="0" xfId="0" applyFont="1" applyFill="1" applyBorder="1" applyAlignment="1" applyProtection="1">
      <alignment horizontal="center"/>
      <protection/>
    </xf>
    <xf numFmtId="0" fontId="4" fillId="7" borderId="0" xfId="0" applyFont="1" applyFill="1" applyBorder="1" applyAlignment="1" applyProtection="1">
      <alignment wrapText="1"/>
      <protection/>
    </xf>
    <xf numFmtId="172" fontId="4" fillId="7" borderId="0" xfId="20" applyFont="1" applyFill="1" applyBorder="1" applyAlignment="1" applyProtection="1">
      <alignment horizontal="center"/>
      <protection/>
    </xf>
    <xf numFmtId="0" fontId="4" fillId="7" borderId="0" xfId="0" applyFont="1" applyFill="1" applyBorder="1" applyAlignment="1" applyProtection="1">
      <alignment horizontal="center"/>
      <protection/>
    </xf>
    <xf numFmtId="172" fontId="4" fillId="7" borderId="0" xfId="0" applyNumberFormat="1" applyFont="1" applyFill="1" applyBorder="1" applyAlignment="1" applyProtection="1">
      <alignment/>
      <protection/>
    </xf>
    <xf numFmtId="0" fontId="1" fillId="7" borderId="1" xfId="0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/>
      <protection/>
    </xf>
    <xf numFmtId="1" fontId="3" fillId="7" borderId="1" xfId="20" applyNumberFormat="1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right"/>
      <protection/>
    </xf>
    <xf numFmtId="0" fontId="1" fillId="7" borderId="1" xfId="0" applyFont="1" applyFill="1" applyBorder="1" applyAlignment="1">
      <alignment/>
    </xf>
    <xf numFmtId="0" fontId="4" fillId="7" borderId="0" xfId="0" applyFont="1" applyFill="1" applyBorder="1" applyAlignment="1" applyProtection="1">
      <alignment horizontal="center"/>
      <protection/>
    </xf>
    <xf numFmtId="0" fontId="4" fillId="7" borderId="0" xfId="0" applyFont="1" applyFill="1" applyBorder="1" applyAlignment="1" applyProtection="1">
      <alignment/>
      <protection/>
    </xf>
    <xf numFmtId="0" fontId="14" fillId="7" borderId="0" xfId="0" applyFont="1" applyFill="1" applyBorder="1" applyAlignment="1" applyProtection="1">
      <alignment horizontal="center"/>
      <protection/>
    </xf>
    <xf numFmtId="0" fontId="14" fillId="7" borderId="0" xfId="0" applyFont="1" applyFill="1" applyBorder="1" applyAlignment="1" applyProtection="1">
      <alignment horizontal="left"/>
      <protection/>
    </xf>
    <xf numFmtId="0" fontId="14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/>
    </xf>
    <xf numFmtId="0" fontId="19" fillId="7" borderId="0" xfId="0" applyFont="1" applyFill="1" applyBorder="1" applyAlignment="1">
      <alignment/>
    </xf>
    <xf numFmtId="0" fontId="11" fillId="3" borderId="5" xfId="0" applyFont="1" applyFill="1" applyBorder="1" applyAlignment="1" applyProtection="1">
      <alignment horizontal="center"/>
      <protection/>
    </xf>
    <xf numFmtId="0" fontId="11" fillId="7" borderId="0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>
      <alignment/>
    </xf>
    <xf numFmtId="0" fontId="1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176" fontId="0" fillId="3" borderId="2" xfId="0" applyNumberFormat="1" applyFont="1" applyFill="1" applyBorder="1" applyAlignment="1">
      <alignment horizontal="center"/>
    </xf>
    <xf numFmtId="177" fontId="0" fillId="3" borderId="6" xfId="0" applyNumberFormat="1" applyFont="1" applyFill="1" applyBorder="1" applyAlignment="1">
      <alignment/>
    </xf>
    <xf numFmtId="177" fontId="0" fillId="3" borderId="6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73" fontId="0" fillId="3" borderId="4" xfId="0" applyNumberFormat="1" applyFont="1" applyFill="1" applyBorder="1" applyAlignment="1">
      <alignment horizontal="center"/>
    </xf>
    <xf numFmtId="173" fontId="0" fillId="3" borderId="9" xfId="0" applyNumberFormat="1" applyFont="1" applyFill="1" applyBorder="1" applyAlignment="1">
      <alignment horizontal="center"/>
    </xf>
    <xf numFmtId="173" fontId="0" fillId="3" borderId="8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72" fontId="0" fillId="2" borderId="6" xfId="20" applyFont="1" applyFill="1" applyBorder="1" applyAlignment="1" applyProtection="1">
      <alignment/>
      <protection locked="0"/>
    </xf>
    <xf numFmtId="172" fontId="0" fillId="8" borderId="6" xfId="20" applyFont="1" applyFill="1" applyBorder="1" applyAlignment="1" applyProtection="1">
      <alignment/>
      <protection locked="0"/>
    </xf>
    <xf numFmtId="172" fontId="0" fillId="2" borderId="6" xfId="20" applyFont="1" applyFill="1" applyBorder="1" applyAlignment="1" applyProtection="1">
      <alignment/>
      <protection locked="0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73" fontId="0" fillId="3" borderId="10" xfId="0" applyNumberFormat="1" applyFont="1" applyFill="1" applyBorder="1" applyAlignment="1">
      <alignment horizontal="center"/>
    </xf>
    <xf numFmtId="173" fontId="0" fillId="3" borderId="7" xfId="0" applyNumberFormat="1" applyFont="1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174" fontId="0" fillId="3" borderId="10" xfId="0" applyNumberFormat="1" applyFont="1" applyFill="1" applyBorder="1" applyAlignment="1">
      <alignment horizontal="center"/>
    </xf>
    <xf numFmtId="174" fontId="0" fillId="3" borderId="10" xfId="0" applyNumberFormat="1" applyFont="1" applyFill="1" applyBorder="1" applyAlignment="1">
      <alignment horizontal="center"/>
    </xf>
    <xf numFmtId="175" fontId="0" fillId="3" borderId="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73" fontId="0" fillId="3" borderId="10" xfId="0" applyNumberFormat="1" applyFont="1" applyFill="1" applyBorder="1" applyAlignment="1">
      <alignment horizontal="center"/>
    </xf>
    <xf numFmtId="176" fontId="0" fillId="3" borderId="10" xfId="0" applyNumberFormat="1" applyFont="1" applyFill="1" applyBorder="1" applyAlignment="1">
      <alignment horizontal="center"/>
    </xf>
    <xf numFmtId="176" fontId="0" fillId="3" borderId="10" xfId="0" applyNumberFormat="1" applyFont="1" applyFill="1" applyBorder="1" applyAlignment="1">
      <alignment/>
    </xf>
    <xf numFmtId="0" fontId="10" fillId="3" borderId="10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4" fillId="6" borderId="0" xfId="0" applyFont="1" applyFill="1" applyBorder="1" applyAlignment="1" applyProtection="1">
      <alignment horizontal="center"/>
      <protection/>
    </xf>
    <xf numFmtId="172" fontId="11" fillId="6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>
      <alignment horizontal="left"/>
    </xf>
    <xf numFmtId="172" fontId="4" fillId="3" borderId="0" xfId="0" applyNumberFormat="1" applyFont="1" applyFill="1" applyBorder="1" applyAlignment="1" applyProtection="1">
      <alignment horizontal="right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4" fillId="2" borderId="0" xfId="15" applyFont="1" applyFill="1" applyBorder="1" applyAlignment="1">
      <alignment horizontal="center"/>
    </xf>
    <xf numFmtId="0" fontId="22" fillId="2" borderId="0" xfId="15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otimoar.com.br/" TargetMode="External" /><Relationship Id="rId4" Type="http://schemas.openxmlformats.org/officeDocument/2006/relationships/hyperlink" Target="http://www.otimoar.com.br/" TargetMode="External" /><Relationship Id="rId5" Type="http://schemas.openxmlformats.org/officeDocument/2006/relationships/hyperlink" Target="http://www.otimoar.com.br/" TargetMode="External" /><Relationship Id="rId6" Type="http://schemas.openxmlformats.org/officeDocument/2006/relationships/hyperlink" Target="http://www.otimoar.com.b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otimoar.com.br/" TargetMode="External" /><Relationship Id="rId3" Type="http://schemas.openxmlformats.org/officeDocument/2006/relationships/hyperlink" Target="http://www.otimoar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100</xdr:row>
      <xdr:rowOff>28575</xdr:rowOff>
    </xdr:from>
    <xdr:to>
      <xdr:col>5</xdr:col>
      <xdr:colOff>781050</xdr:colOff>
      <xdr:row>116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459075"/>
          <a:ext cx="3343275" cy="270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10</xdr:row>
      <xdr:rowOff>161925</xdr:rowOff>
    </xdr:from>
    <xdr:to>
      <xdr:col>3</xdr:col>
      <xdr:colOff>352425</xdr:colOff>
      <xdr:row>10</xdr:row>
      <xdr:rowOff>485775</xdr:rowOff>
    </xdr:to>
    <xdr:sp>
      <xdr:nvSpPr>
        <xdr:cNvPr id="2" name="Line 15"/>
        <xdr:cNvSpPr>
          <a:spLocks/>
        </xdr:cNvSpPr>
      </xdr:nvSpPr>
      <xdr:spPr>
        <a:xfrm>
          <a:off x="1743075" y="1847850"/>
          <a:ext cx="0" cy="32385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10</xdr:row>
      <xdr:rowOff>161925</xdr:rowOff>
    </xdr:from>
    <xdr:to>
      <xdr:col>7</xdr:col>
      <xdr:colOff>352425</xdr:colOff>
      <xdr:row>10</xdr:row>
      <xdr:rowOff>485775</xdr:rowOff>
    </xdr:to>
    <xdr:sp>
      <xdr:nvSpPr>
        <xdr:cNvPr id="3" name="Line 16"/>
        <xdr:cNvSpPr>
          <a:spLocks/>
        </xdr:cNvSpPr>
      </xdr:nvSpPr>
      <xdr:spPr>
        <a:xfrm>
          <a:off x="4781550" y="1847850"/>
          <a:ext cx="0" cy="32385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228600</xdr:rowOff>
    </xdr:from>
    <xdr:to>
      <xdr:col>2</xdr:col>
      <xdr:colOff>180975</xdr:colOff>
      <xdr:row>10</xdr:row>
      <xdr:rowOff>466725</xdr:rowOff>
    </xdr:to>
    <xdr:sp>
      <xdr:nvSpPr>
        <xdr:cNvPr id="4" name="Line 17"/>
        <xdr:cNvSpPr>
          <a:spLocks/>
        </xdr:cNvSpPr>
      </xdr:nvSpPr>
      <xdr:spPr>
        <a:xfrm flipH="1">
          <a:off x="314325" y="1914525"/>
          <a:ext cx="152400" cy="2381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276225</xdr:colOff>
      <xdr:row>6</xdr:row>
      <xdr:rowOff>28575</xdr:rowOff>
    </xdr:to>
    <xdr:pic>
      <xdr:nvPicPr>
        <xdr:cNvPr id="5" name="Picture 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5717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276225</xdr:colOff>
      <xdr:row>63</xdr:row>
      <xdr:rowOff>19050</xdr:rowOff>
    </xdr:to>
    <xdr:pic>
      <xdr:nvPicPr>
        <xdr:cNvPr id="6" name="Picture 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829800"/>
          <a:ext cx="1381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11</xdr:row>
      <xdr:rowOff>123825</xdr:rowOff>
    </xdr:from>
    <xdr:to>
      <xdr:col>2</xdr:col>
      <xdr:colOff>419100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57350" y="1952625"/>
          <a:ext cx="0" cy="32385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76200</xdr:rowOff>
    </xdr:from>
    <xdr:to>
      <xdr:col>2</xdr:col>
      <xdr:colOff>266700</xdr:colOff>
      <xdr:row>5</xdr:row>
      <xdr:rowOff>104775</xdr:rowOff>
    </xdr:to>
    <xdr:pic>
      <xdr:nvPicPr>
        <xdr:cNvPr id="2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timoar.com.br/" TargetMode="External" /><Relationship Id="rId2" Type="http://schemas.openxmlformats.org/officeDocument/2006/relationships/hyperlink" Target="mailto:arcondicionado@otimoar.com.br" TargetMode="External" /><Relationship Id="rId3" Type="http://schemas.openxmlformats.org/officeDocument/2006/relationships/hyperlink" Target="http://www.otimoar.com.br/" TargetMode="External" /><Relationship Id="rId4" Type="http://schemas.openxmlformats.org/officeDocument/2006/relationships/hyperlink" Target="mailto:arcondicionado@otimoar.com.b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timoar.com.br/" TargetMode="External" /><Relationship Id="rId2" Type="http://schemas.openxmlformats.org/officeDocument/2006/relationships/hyperlink" Target="mailto:arcondicionado@otimoar.com.b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1"/>
  <sheetViews>
    <sheetView tabSelected="1" zoomScale="108" zoomScaleNormal="108" workbookViewId="0" topLeftCell="A46">
      <selection activeCell="J63" sqref="J63"/>
    </sheetView>
  </sheetViews>
  <sheetFormatPr defaultColWidth="9.140625" defaultRowHeight="12.75" zeroHeight="1"/>
  <cols>
    <col min="1" max="1" width="0.9921875" style="14" customWidth="1"/>
    <col min="2" max="2" width="3.28125" style="14" customWidth="1"/>
    <col min="3" max="3" width="16.57421875" style="14" customWidth="1"/>
    <col min="4" max="4" width="11.421875" style="72" customWidth="1"/>
    <col min="5" max="5" width="9.421875" style="72" customWidth="1"/>
    <col min="6" max="6" width="13.00390625" style="14" customWidth="1"/>
    <col min="7" max="7" width="11.7109375" style="14" customWidth="1"/>
    <col min="8" max="9" width="10.57421875" style="14" customWidth="1"/>
    <col min="10" max="10" width="11.8515625" style="14" customWidth="1"/>
    <col min="11" max="11" width="0.9921875" style="14" customWidth="1"/>
    <col min="12" max="16384" width="11.7109375" style="14" hidden="1" customWidth="1"/>
  </cols>
  <sheetData>
    <row r="1" spans="1:11" ht="7.5" customHeight="1">
      <c r="A1" s="70"/>
      <c r="B1" s="70"/>
      <c r="C1" s="70"/>
      <c r="D1" s="71"/>
      <c r="E1" s="71"/>
      <c r="F1" s="70"/>
      <c r="G1" s="70"/>
      <c r="H1" s="70"/>
      <c r="I1" s="70"/>
      <c r="J1" s="70"/>
      <c r="K1" s="70"/>
    </row>
    <row r="2" spans="1:11" ht="12.75">
      <c r="A2" s="70"/>
      <c r="B2" s="72"/>
      <c r="K2" s="70"/>
    </row>
    <row r="3" spans="1:11" ht="23.25">
      <c r="A3" s="70"/>
      <c r="B3" s="72"/>
      <c r="C3" s="204"/>
      <c r="G3" s="205" t="s">
        <v>105</v>
      </c>
      <c r="K3" s="70"/>
    </row>
    <row r="4" spans="1:11" ht="12.75">
      <c r="A4" s="70"/>
      <c r="B4" s="72"/>
      <c r="F4" s="206" t="s">
        <v>106</v>
      </c>
      <c r="K4" s="70"/>
    </row>
    <row r="5" spans="1:11" ht="12.75">
      <c r="A5" s="70"/>
      <c r="B5" s="72"/>
      <c r="F5" s="14" t="s">
        <v>107</v>
      </c>
      <c r="K5" s="70"/>
    </row>
    <row r="6" spans="1:11" ht="12.75">
      <c r="A6" s="70"/>
      <c r="B6" s="72"/>
      <c r="K6" s="70"/>
    </row>
    <row r="7" spans="1:11" ht="12.75">
      <c r="A7" s="70"/>
      <c r="B7" s="72"/>
      <c r="K7" s="70"/>
    </row>
    <row r="8" spans="1:11" ht="15.75" customHeight="1">
      <c r="A8" s="70"/>
      <c r="B8" s="74" t="s">
        <v>104</v>
      </c>
      <c r="C8" s="43"/>
      <c r="D8" s="43"/>
      <c r="E8" s="43"/>
      <c r="F8" s="43"/>
      <c r="G8" s="42"/>
      <c r="H8" s="42"/>
      <c r="I8" s="43"/>
      <c r="J8" s="43"/>
      <c r="K8" s="70"/>
    </row>
    <row r="9" spans="1:11" ht="11.25" customHeight="1" thickBot="1">
      <c r="A9" s="70"/>
      <c r="B9" s="139"/>
      <c r="C9" s="140"/>
      <c r="D9" s="140"/>
      <c r="E9" s="140"/>
      <c r="F9" s="140"/>
      <c r="G9" s="141"/>
      <c r="H9" s="141"/>
      <c r="I9" s="140"/>
      <c r="J9" s="140"/>
      <c r="K9" s="70"/>
    </row>
    <row r="10" spans="1:11" s="76" customFormat="1" ht="11.25" customHeight="1" thickBot="1">
      <c r="A10" s="75"/>
      <c r="B10" s="142">
        <v>1</v>
      </c>
      <c r="C10" s="49" t="s">
        <v>0</v>
      </c>
      <c r="D10" s="21"/>
      <c r="E10" s="199" t="s">
        <v>1</v>
      </c>
      <c r="F10" s="199"/>
      <c r="G10" s="199"/>
      <c r="H10" s="44" t="s">
        <v>102</v>
      </c>
      <c r="I10" s="45"/>
      <c r="J10" s="45"/>
      <c r="K10" s="75"/>
    </row>
    <row r="11" spans="1:11" s="76" customFormat="1" ht="59.25" customHeight="1">
      <c r="A11" s="75"/>
      <c r="B11" s="50" t="s">
        <v>2</v>
      </c>
      <c r="C11" s="15" t="s">
        <v>3</v>
      </c>
      <c r="D11" s="46" t="s">
        <v>4</v>
      </c>
      <c r="E11" s="16" t="s">
        <v>5</v>
      </c>
      <c r="F11" s="16" t="s">
        <v>6</v>
      </c>
      <c r="G11" s="16" t="s">
        <v>7</v>
      </c>
      <c r="H11" s="46" t="s">
        <v>8</v>
      </c>
      <c r="I11" s="16" t="s">
        <v>79</v>
      </c>
      <c r="J11" s="45" t="s">
        <v>80</v>
      </c>
      <c r="K11" s="75"/>
    </row>
    <row r="12" spans="1:11" s="76" customFormat="1" ht="10.5">
      <c r="A12" s="75"/>
      <c r="B12" s="51" t="s">
        <v>9</v>
      </c>
      <c r="C12" s="17" t="s">
        <v>10</v>
      </c>
      <c r="D12" s="52">
        <v>0</v>
      </c>
      <c r="E12" s="17">
        <v>240</v>
      </c>
      <c r="F12" s="17">
        <v>115</v>
      </c>
      <c r="G12" s="17">
        <v>70</v>
      </c>
      <c r="H12" s="53">
        <v>0</v>
      </c>
      <c r="I12" s="54">
        <f aca="true" t="shared" si="0" ref="I12:I19">IF(($B12="T")+($B12="t"),0.5*D12*H12,D12*H12)</f>
        <v>0</v>
      </c>
      <c r="J12" s="54">
        <f>I12*3.968</f>
        <v>0</v>
      </c>
      <c r="K12" s="75"/>
    </row>
    <row r="13" spans="1:11" s="76" customFormat="1" ht="10.5">
      <c r="A13" s="75"/>
      <c r="B13" s="51" t="s">
        <v>9</v>
      </c>
      <c r="C13" s="17" t="s">
        <v>11</v>
      </c>
      <c r="D13" s="52">
        <v>0</v>
      </c>
      <c r="E13" s="17">
        <v>240</v>
      </c>
      <c r="F13" s="17">
        <v>95</v>
      </c>
      <c r="G13" s="17">
        <v>70</v>
      </c>
      <c r="H13" s="53">
        <v>0</v>
      </c>
      <c r="I13" s="54">
        <f t="shared" si="0"/>
        <v>0</v>
      </c>
      <c r="J13" s="54">
        <f>I13*3.968</f>
        <v>0</v>
      </c>
      <c r="K13" s="75"/>
    </row>
    <row r="14" spans="1:11" s="76" customFormat="1" ht="10.5">
      <c r="A14" s="75"/>
      <c r="B14" s="51" t="s">
        <v>9</v>
      </c>
      <c r="C14" s="17" t="s">
        <v>12</v>
      </c>
      <c r="D14" s="52">
        <v>0</v>
      </c>
      <c r="E14" s="17">
        <v>270</v>
      </c>
      <c r="F14" s="17">
        <v>130</v>
      </c>
      <c r="G14" s="17">
        <v>85</v>
      </c>
      <c r="H14" s="53">
        <v>0</v>
      </c>
      <c r="I14" s="54">
        <f t="shared" si="0"/>
        <v>0</v>
      </c>
      <c r="J14" s="54">
        <f aca="true" t="shared" si="1" ref="J14:J19">I14*3.968</f>
        <v>0</v>
      </c>
      <c r="K14" s="75"/>
    </row>
    <row r="15" spans="1:11" s="76" customFormat="1" ht="10.5">
      <c r="A15" s="75"/>
      <c r="B15" s="51" t="s">
        <v>9</v>
      </c>
      <c r="C15" s="17" t="s">
        <v>13</v>
      </c>
      <c r="D15" s="52">
        <v>0</v>
      </c>
      <c r="E15" s="17">
        <v>200</v>
      </c>
      <c r="F15" s="17">
        <v>85</v>
      </c>
      <c r="G15" s="17">
        <v>70</v>
      </c>
      <c r="H15" s="53">
        <v>0</v>
      </c>
      <c r="I15" s="54">
        <f t="shared" si="0"/>
        <v>0</v>
      </c>
      <c r="J15" s="54">
        <f t="shared" si="1"/>
        <v>0</v>
      </c>
      <c r="K15" s="75"/>
    </row>
    <row r="16" spans="1:15" s="76" customFormat="1" ht="12.75">
      <c r="A16" s="75"/>
      <c r="B16" s="51" t="s">
        <v>9</v>
      </c>
      <c r="C16" s="17" t="s">
        <v>14</v>
      </c>
      <c r="D16" s="52">
        <v>0</v>
      </c>
      <c r="E16" s="17">
        <v>0</v>
      </c>
      <c r="F16" s="17">
        <v>0</v>
      </c>
      <c r="G16" s="17">
        <v>0</v>
      </c>
      <c r="H16" s="53">
        <v>0</v>
      </c>
      <c r="I16" s="54">
        <f t="shared" si="0"/>
        <v>0</v>
      </c>
      <c r="J16" s="54">
        <f t="shared" si="1"/>
        <v>0</v>
      </c>
      <c r="K16" s="75"/>
      <c r="L16" s="73"/>
      <c r="M16" s="14"/>
      <c r="N16" s="14"/>
      <c r="O16" s="14"/>
    </row>
    <row r="17" spans="1:15" s="76" customFormat="1" ht="12.75">
      <c r="A17" s="75"/>
      <c r="B17" s="51" t="s">
        <v>9</v>
      </c>
      <c r="C17" s="17" t="s">
        <v>15</v>
      </c>
      <c r="D17" s="52">
        <v>0</v>
      </c>
      <c r="E17" s="17">
        <v>400</v>
      </c>
      <c r="F17" s="17">
        <v>160</v>
      </c>
      <c r="G17" s="17">
        <v>115</v>
      </c>
      <c r="H17" s="53">
        <v>0</v>
      </c>
      <c r="I17" s="54">
        <f t="shared" si="0"/>
        <v>0</v>
      </c>
      <c r="J17" s="54">
        <f t="shared" si="1"/>
        <v>0</v>
      </c>
      <c r="K17" s="75"/>
      <c r="L17" s="13"/>
      <c r="M17" s="13"/>
      <c r="N17" s="14"/>
      <c r="O17" s="14"/>
    </row>
    <row r="18" spans="1:11" s="76" customFormat="1" ht="10.5">
      <c r="A18" s="75"/>
      <c r="B18" s="51" t="s">
        <v>9</v>
      </c>
      <c r="C18" s="17" t="s">
        <v>16</v>
      </c>
      <c r="D18" s="52">
        <v>0</v>
      </c>
      <c r="E18" s="17">
        <v>500</v>
      </c>
      <c r="F18" s="17">
        <v>220</v>
      </c>
      <c r="G18" s="17">
        <v>150</v>
      </c>
      <c r="H18" s="53">
        <v>0</v>
      </c>
      <c r="I18" s="54">
        <f t="shared" si="0"/>
        <v>0</v>
      </c>
      <c r="J18" s="54">
        <f t="shared" si="1"/>
        <v>0</v>
      </c>
      <c r="K18" s="75"/>
    </row>
    <row r="19" spans="1:11" s="76" customFormat="1" ht="10.5">
      <c r="A19" s="75"/>
      <c r="B19" s="55" t="s">
        <v>9</v>
      </c>
      <c r="C19" s="56" t="s">
        <v>17</v>
      </c>
      <c r="D19" s="52">
        <v>0</v>
      </c>
      <c r="E19" s="56">
        <v>350</v>
      </c>
      <c r="F19" s="56">
        <v>150</v>
      </c>
      <c r="G19" s="56">
        <v>95</v>
      </c>
      <c r="H19" s="53">
        <v>0</v>
      </c>
      <c r="I19" s="57">
        <f t="shared" si="0"/>
        <v>0</v>
      </c>
      <c r="J19" s="57">
        <f t="shared" si="1"/>
        <v>0</v>
      </c>
      <c r="K19" s="75"/>
    </row>
    <row r="20" spans="1:66" s="76" customFormat="1" ht="11.25" thickBot="1">
      <c r="A20" s="77"/>
      <c r="B20" s="136"/>
      <c r="C20" s="137"/>
      <c r="D20" s="136"/>
      <c r="E20" s="136"/>
      <c r="F20" s="137"/>
      <c r="G20" s="137"/>
      <c r="H20" s="137"/>
      <c r="I20" s="137"/>
      <c r="J20" s="138"/>
      <c r="K20" s="7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11" s="76" customFormat="1" ht="11.25" thickBot="1">
      <c r="A21" s="75"/>
      <c r="B21" s="142">
        <v>2</v>
      </c>
      <c r="C21" s="200" t="s">
        <v>96</v>
      </c>
      <c r="D21" s="200"/>
      <c r="E21" s="200"/>
      <c r="F21" s="200"/>
      <c r="G21" s="200"/>
      <c r="H21" s="58"/>
      <c r="I21" s="19"/>
      <c r="J21" s="19"/>
      <c r="K21" s="75"/>
    </row>
    <row r="22" spans="1:11" s="76" customFormat="1" ht="10.5">
      <c r="A22" s="75"/>
      <c r="B22" s="18"/>
      <c r="C22" s="193" t="s">
        <v>18</v>
      </c>
      <c r="D22" s="46" t="s">
        <v>4</v>
      </c>
      <c r="E22" s="201" t="s">
        <v>8</v>
      </c>
      <c r="F22" s="201"/>
      <c r="G22" s="201"/>
      <c r="H22" s="201"/>
      <c r="I22" s="41"/>
      <c r="J22" s="19"/>
      <c r="K22" s="75"/>
    </row>
    <row r="23" spans="1:11" s="76" customFormat="1" ht="10.5">
      <c r="A23" s="75"/>
      <c r="B23" s="18"/>
      <c r="C23" s="193"/>
      <c r="D23" s="53">
        <v>0</v>
      </c>
      <c r="E23" s="189">
        <v>50</v>
      </c>
      <c r="F23" s="189"/>
      <c r="G23" s="189"/>
      <c r="H23" s="189"/>
      <c r="I23" s="34">
        <f>E23*D23</f>
        <v>0</v>
      </c>
      <c r="J23" s="34">
        <f>I23*3.968</f>
        <v>0</v>
      </c>
      <c r="K23" s="75"/>
    </row>
    <row r="24" spans="1:11" s="76" customFormat="1" ht="10.5">
      <c r="A24" s="75"/>
      <c r="B24" s="59"/>
      <c r="C24" s="60" t="s">
        <v>19</v>
      </c>
      <c r="D24" s="53">
        <v>0</v>
      </c>
      <c r="E24" s="190">
        <v>25</v>
      </c>
      <c r="F24" s="190"/>
      <c r="G24" s="190"/>
      <c r="H24" s="190"/>
      <c r="I24" s="61"/>
      <c r="J24" s="61">
        <f>I24*3.968</f>
        <v>0</v>
      </c>
      <c r="K24" s="75"/>
    </row>
    <row r="25" spans="1:11" s="76" customFormat="1" ht="11.25" thickBot="1">
      <c r="A25" s="75"/>
      <c r="B25" s="134"/>
      <c r="C25" s="135"/>
      <c r="D25" s="134"/>
      <c r="E25" s="134"/>
      <c r="F25" s="135"/>
      <c r="G25" s="135"/>
      <c r="H25" s="135"/>
      <c r="I25" s="135"/>
      <c r="J25" s="123"/>
      <c r="K25" s="75"/>
    </row>
    <row r="26" spans="1:11" s="76" customFormat="1" ht="11.25" thickBot="1">
      <c r="A26" s="75"/>
      <c r="B26" s="142">
        <v>3</v>
      </c>
      <c r="C26" s="65" t="s">
        <v>20</v>
      </c>
      <c r="D26" s="21"/>
      <c r="E26" s="21"/>
      <c r="F26" s="60"/>
      <c r="G26" s="60"/>
      <c r="H26" s="60"/>
      <c r="I26" s="19"/>
      <c r="J26" s="19"/>
      <c r="K26" s="75"/>
    </row>
    <row r="27" spans="1:11" s="76" customFormat="1" ht="21">
      <c r="A27" s="75"/>
      <c r="B27" s="66"/>
      <c r="C27" s="22" t="s">
        <v>21</v>
      </c>
      <c r="D27" s="46" t="s">
        <v>4</v>
      </c>
      <c r="E27" s="20" t="s">
        <v>22</v>
      </c>
      <c r="F27" s="191" t="s">
        <v>23</v>
      </c>
      <c r="G27" s="191"/>
      <c r="H27" s="46" t="s">
        <v>8</v>
      </c>
      <c r="I27" s="19"/>
      <c r="J27" s="19"/>
      <c r="K27" s="75"/>
    </row>
    <row r="28" spans="1:11" s="76" customFormat="1" ht="10.5">
      <c r="A28" s="75"/>
      <c r="B28" s="18"/>
      <c r="C28" s="23" t="s">
        <v>24</v>
      </c>
      <c r="D28" s="53">
        <v>0</v>
      </c>
      <c r="E28" s="17">
        <v>13</v>
      </c>
      <c r="F28" s="191">
        <v>10</v>
      </c>
      <c r="G28" s="191"/>
      <c r="H28" s="53">
        <v>0</v>
      </c>
      <c r="I28" s="54">
        <f>H28*D28</f>
        <v>0</v>
      </c>
      <c r="J28" s="54">
        <f>I28*3.968</f>
        <v>0</v>
      </c>
      <c r="K28" s="75"/>
    </row>
    <row r="29" spans="1:11" s="76" customFormat="1" ht="10.5">
      <c r="A29" s="75"/>
      <c r="B29" s="59"/>
      <c r="C29" s="60" t="s">
        <v>25</v>
      </c>
      <c r="D29" s="53">
        <v>0</v>
      </c>
      <c r="E29" s="56">
        <v>20</v>
      </c>
      <c r="F29" s="196">
        <v>12</v>
      </c>
      <c r="G29" s="196"/>
      <c r="H29" s="53">
        <v>0</v>
      </c>
      <c r="I29" s="57">
        <f>H29*D29</f>
        <v>0</v>
      </c>
      <c r="J29" s="57">
        <f>I29*3.968</f>
        <v>0</v>
      </c>
      <c r="K29" s="75"/>
    </row>
    <row r="30" spans="1:11" s="76" customFormat="1" ht="10.5">
      <c r="A30" s="75"/>
      <c r="B30" s="62"/>
      <c r="C30" s="63"/>
      <c r="D30" s="62"/>
      <c r="E30" s="62"/>
      <c r="F30" s="63"/>
      <c r="G30" s="63"/>
      <c r="H30" s="63"/>
      <c r="I30" s="63"/>
      <c r="J30" s="64"/>
      <c r="K30" s="75"/>
    </row>
    <row r="31" spans="1:11" s="76" customFormat="1" ht="10.5">
      <c r="A31" s="75"/>
      <c r="B31" s="67"/>
      <c r="C31" s="22" t="s">
        <v>26</v>
      </c>
      <c r="D31" s="46" t="s">
        <v>4</v>
      </c>
      <c r="E31" s="191" t="s">
        <v>8</v>
      </c>
      <c r="F31" s="191"/>
      <c r="G31" s="191"/>
      <c r="H31" s="191"/>
      <c r="I31" s="19"/>
      <c r="J31" s="19"/>
      <c r="K31" s="75"/>
    </row>
    <row r="32" spans="1:11" s="76" customFormat="1" ht="10.5">
      <c r="A32" s="75"/>
      <c r="B32" s="59"/>
      <c r="C32" s="60" t="s">
        <v>81</v>
      </c>
      <c r="D32" s="53">
        <v>0</v>
      </c>
      <c r="E32" s="190">
        <v>13</v>
      </c>
      <c r="F32" s="190"/>
      <c r="G32" s="190"/>
      <c r="H32" s="190"/>
      <c r="I32" s="61">
        <f>E32*D32</f>
        <v>0</v>
      </c>
      <c r="J32" s="61">
        <f>I32*3.968</f>
        <v>0</v>
      </c>
      <c r="K32" s="75"/>
    </row>
    <row r="33" spans="1:11" s="76" customFormat="1" ht="11.25" thickBot="1">
      <c r="A33" s="75"/>
      <c r="B33" s="134"/>
      <c r="C33" s="135"/>
      <c r="D33" s="134"/>
      <c r="E33" s="134"/>
      <c r="F33" s="135"/>
      <c r="G33" s="135"/>
      <c r="H33" s="135"/>
      <c r="I33" s="135"/>
      <c r="J33" s="123"/>
      <c r="K33" s="75"/>
    </row>
    <row r="34" spans="1:11" s="76" customFormat="1" ht="11.25" customHeight="1" thickBot="1">
      <c r="A34" s="75"/>
      <c r="B34" s="142">
        <v>4</v>
      </c>
      <c r="C34" s="65" t="s">
        <v>27</v>
      </c>
      <c r="D34" s="21"/>
      <c r="E34" s="21"/>
      <c r="F34" s="60"/>
      <c r="G34" s="60"/>
      <c r="H34" s="60"/>
      <c r="I34" s="19"/>
      <c r="J34" s="19"/>
      <c r="K34" s="75"/>
    </row>
    <row r="35" spans="1:11" s="76" customFormat="1" ht="15.75" customHeight="1">
      <c r="A35" s="75"/>
      <c r="B35" s="18"/>
      <c r="C35" s="23"/>
      <c r="D35" s="46" t="s">
        <v>4</v>
      </c>
      <c r="E35" s="189" t="s">
        <v>8</v>
      </c>
      <c r="F35" s="189"/>
      <c r="G35" s="189"/>
      <c r="H35" s="189"/>
      <c r="I35" s="19"/>
      <c r="J35" s="19"/>
      <c r="K35" s="75"/>
    </row>
    <row r="36" spans="1:11" s="76" customFormat="1" ht="21">
      <c r="A36" s="75"/>
      <c r="B36" s="18"/>
      <c r="C36" s="47" t="s">
        <v>93</v>
      </c>
      <c r="D36" s="53">
        <v>0</v>
      </c>
      <c r="E36" s="189">
        <v>75</v>
      </c>
      <c r="F36" s="189"/>
      <c r="G36" s="189"/>
      <c r="H36" s="189"/>
      <c r="I36" s="34">
        <f>E36*D36</f>
        <v>0</v>
      </c>
      <c r="J36" s="34">
        <f>I36*3.968</f>
        <v>0</v>
      </c>
      <c r="K36" s="75"/>
    </row>
    <row r="37" spans="1:11" s="76" customFormat="1" ht="31.5">
      <c r="A37" s="75"/>
      <c r="B37" s="18"/>
      <c r="C37" s="47" t="s">
        <v>94</v>
      </c>
      <c r="D37" s="53">
        <v>0</v>
      </c>
      <c r="E37" s="189">
        <v>30</v>
      </c>
      <c r="F37" s="189"/>
      <c r="G37" s="189"/>
      <c r="H37" s="189"/>
      <c r="I37" s="34">
        <f>E37*D37</f>
        <v>0</v>
      </c>
      <c r="J37" s="34">
        <f>I37*3.968</f>
        <v>0</v>
      </c>
      <c r="K37" s="75"/>
    </row>
    <row r="38" spans="1:11" s="76" customFormat="1" ht="10.5">
      <c r="A38" s="75"/>
      <c r="B38" s="18"/>
      <c r="C38" s="47" t="s">
        <v>28</v>
      </c>
      <c r="D38" s="53">
        <v>0</v>
      </c>
      <c r="E38" s="189">
        <v>13</v>
      </c>
      <c r="F38" s="189"/>
      <c r="G38" s="189"/>
      <c r="H38" s="189"/>
      <c r="I38" s="34">
        <f>E38*D38</f>
        <v>0</v>
      </c>
      <c r="J38" s="34"/>
      <c r="K38" s="75"/>
    </row>
    <row r="39" spans="1:11" s="76" customFormat="1" ht="22.5">
      <c r="A39" s="75"/>
      <c r="B39" s="18"/>
      <c r="C39" s="47" t="s">
        <v>82</v>
      </c>
      <c r="D39" s="53">
        <v>0</v>
      </c>
      <c r="E39" s="189">
        <v>18</v>
      </c>
      <c r="F39" s="189"/>
      <c r="G39" s="189"/>
      <c r="H39" s="189"/>
      <c r="I39" s="34">
        <f>E39*D39</f>
        <v>0</v>
      </c>
      <c r="J39" s="34">
        <f>I39*3.968</f>
        <v>0</v>
      </c>
      <c r="K39" s="75"/>
    </row>
    <row r="40" spans="1:11" s="76" customFormat="1" ht="22.5">
      <c r="A40" s="75"/>
      <c r="B40" s="59"/>
      <c r="C40" s="47" t="s">
        <v>83</v>
      </c>
      <c r="D40" s="53">
        <v>0</v>
      </c>
      <c r="E40" s="190">
        <v>50</v>
      </c>
      <c r="F40" s="190"/>
      <c r="G40" s="190"/>
      <c r="H40" s="190"/>
      <c r="I40" s="61">
        <f>E40*D40</f>
        <v>0</v>
      </c>
      <c r="J40" s="61">
        <f>I40*3.968</f>
        <v>0</v>
      </c>
      <c r="K40" s="112"/>
    </row>
    <row r="41" spans="1:11" s="76" customFormat="1" ht="11.25" thickBot="1">
      <c r="A41" s="75"/>
      <c r="B41" s="127"/>
      <c r="C41" s="125"/>
      <c r="D41" s="126"/>
      <c r="E41" s="127"/>
      <c r="F41" s="127"/>
      <c r="G41" s="127"/>
      <c r="H41" s="127"/>
      <c r="I41" s="128"/>
      <c r="J41" s="123"/>
      <c r="K41" s="75"/>
    </row>
    <row r="42" spans="1:11" s="76" customFormat="1" ht="11.25" thickBot="1">
      <c r="A42" s="75"/>
      <c r="B42" s="142">
        <v>5</v>
      </c>
      <c r="C42" s="68" t="s">
        <v>95</v>
      </c>
      <c r="D42" s="21"/>
      <c r="E42" s="21"/>
      <c r="F42" s="60"/>
      <c r="G42" s="60"/>
      <c r="H42" s="60"/>
      <c r="I42" s="69"/>
      <c r="J42" s="69"/>
      <c r="K42" s="75"/>
    </row>
    <row r="43" spans="1:11" s="76" customFormat="1" ht="10.5">
      <c r="A43" s="75"/>
      <c r="B43" s="18"/>
      <c r="C43" s="188" t="s">
        <v>29</v>
      </c>
      <c r="D43" s="46" t="s">
        <v>4</v>
      </c>
      <c r="E43" s="189" t="s">
        <v>8</v>
      </c>
      <c r="F43" s="189"/>
      <c r="G43" s="189"/>
      <c r="H43" s="189"/>
      <c r="I43" s="34"/>
      <c r="J43" s="34"/>
      <c r="K43" s="75"/>
    </row>
    <row r="44" spans="1:11" s="76" customFormat="1" ht="10.5">
      <c r="A44" s="75"/>
      <c r="B44" s="59"/>
      <c r="C44" s="188"/>
      <c r="D44" s="53">
        <v>0</v>
      </c>
      <c r="E44" s="190">
        <v>13</v>
      </c>
      <c r="F44" s="190"/>
      <c r="G44" s="190"/>
      <c r="H44" s="190"/>
      <c r="I44" s="61">
        <f>E44*D44</f>
        <v>0</v>
      </c>
      <c r="J44" s="61">
        <f>I44*3.968</f>
        <v>0</v>
      </c>
      <c r="K44" s="75"/>
    </row>
    <row r="45" spans="1:11" s="76" customFormat="1" ht="11.25" thickBot="1">
      <c r="A45" s="75"/>
      <c r="B45" s="127"/>
      <c r="C45" s="125"/>
      <c r="D45" s="126"/>
      <c r="E45" s="127"/>
      <c r="F45" s="127"/>
      <c r="G45" s="127"/>
      <c r="H45" s="127"/>
      <c r="I45" s="128"/>
      <c r="J45" s="123"/>
      <c r="K45" s="75"/>
    </row>
    <row r="46" spans="1:11" s="76" customFormat="1" ht="11.25" thickBot="1">
      <c r="A46" s="75"/>
      <c r="B46" s="142">
        <v>6</v>
      </c>
      <c r="C46" s="65" t="s">
        <v>30</v>
      </c>
      <c r="D46" s="21"/>
      <c r="E46" s="21"/>
      <c r="F46" s="60"/>
      <c r="G46" s="60"/>
      <c r="H46" s="60"/>
      <c r="I46" s="69"/>
      <c r="J46" s="69"/>
      <c r="K46" s="75"/>
    </row>
    <row r="47" spans="1:11" s="76" customFormat="1" ht="10.5">
      <c r="A47" s="75"/>
      <c r="B47" s="18"/>
      <c r="C47" s="193" t="s">
        <v>31</v>
      </c>
      <c r="D47" s="46" t="s">
        <v>32</v>
      </c>
      <c r="E47" s="189" t="s">
        <v>8</v>
      </c>
      <c r="F47" s="189"/>
      <c r="G47" s="189"/>
      <c r="H47" s="189"/>
      <c r="I47" s="34"/>
      <c r="J47" s="34"/>
      <c r="K47" s="75"/>
    </row>
    <row r="48" spans="1:11" s="76" customFormat="1" ht="10.5">
      <c r="A48" s="75"/>
      <c r="B48" s="18"/>
      <c r="C48" s="193" t="s">
        <v>29</v>
      </c>
      <c r="D48" s="53">
        <v>0</v>
      </c>
      <c r="E48" s="189">
        <v>150</v>
      </c>
      <c r="F48" s="189"/>
      <c r="G48" s="189"/>
      <c r="H48" s="189"/>
      <c r="I48" s="34">
        <f>E48*D48</f>
        <v>0</v>
      </c>
      <c r="J48" s="34">
        <f>I48*3.968</f>
        <v>0</v>
      </c>
      <c r="K48" s="75"/>
    </row>
    <row r="49" spans="1:11" s="76" customFormat="1" ht="10.5">
      <c r="A49" s="75"/>
      <c r="B49" s="18"/>
      <c r="C49" s="23" t="s">
        <v>33</v>
      </c>
      <c r="D49" s="53">
        <v>0</v>
      </c>
      <c r="E49" s="189">
        <v>75</v>
      </c>
      <c r="F49" s="189"/>
      <c r="G49" s="189"/>
      <c r="H49" s="189"/>
      <c r="I49" s="34">
        <f>E49*D49</f>
        <v>0</v>
      </c>
      <c r="J49" s="34">
        <f>I49*3.968</f>
        <v>0</v>
      </c>
      <c r="K49" s="75"/>
    </row>
    <row r="50" spans="1:11" s="76" customFormat="1" ht="10.5">
      <c r="A50" s="75"/>
      <c r="B50" s="59"/>
      <c r="C50" s="60" t="s">
        <v>34</v>
      </c>
      <c r="D50" s="53">
        <v>0</v>
      </c>
      <c r="E50" s="190">
        <v>750</v>
      </c>
      <c r="F50" s="190"/>
      <c r="G50" s="190"/>
      <c r="H50" s="190"/>
      <c r="I50" s="61">
        <f>E50*D50</f>
        <v>0</v>
      </c>
      <c r="J50" s="61">
        <f>I50*3.968</f>
        <v>0</v>
      </c>
      <c r="K50" s="75"/>
    </row>
    <row r="51" spans="1:11" s="76" customFormat="1" ht="6" customHeight="1">
      <c r="A51" s="75"/>
      <c r="B51" s="28"/>
      <c r="C51" s="29"/>
      <c r="D51" s="30"/>
      <c r="E51" s="28"/>
      <c r="F51" s="28"/>
      <c r="G51" s="28"/>
      <c r="H51" s="28"/>
      <c r="I51" s="31"/>
      <c r="J51" s="75"/>
      <c r="K51" s="75"/>
    </row>
    <row r="52" spans="2:9" s="76" customFormat="1" ht="10.5">
      <c r="B52" s="5"/>
      <c r="C52" s="6"/>
      <c r="D52" s="7"/>
      <c r="E52" s="5"/>
      <c r="F52" s="5"/>
      <c r="G52" s="5"/>
      <c r="H52" s="5"/>
      <c r="I52" s="8"/>
    </row>
    <row r="53" spans="2:9" s="76" customFormat="1" ht="12.75">
      <c r="B53" s="5"/>
      <c r="C53" s="6"/>
      <c r="D53" s="73" t="s">
        <v>97</v>
      </c>
      <c r="E53" s="72"/>
      <c r="F53" s="14"/>
      <c r="G53" s="14"/>
      <c r="H53" s="5"/>
      <c r="I53" s="8"/>
    </row>
    <row r="54" spans="2:9" s="76" customFormat="1" ht="12.75">
      <c r="B54" s="5"/>
      <c r="C54" s="6"/>
      <c r="D54" s="195" t="s">
        <v>98</v>
      </c>
      <c r="E54" s="195"/>
      <c r="F54" s="14" t="s">
        <v>99</v>
      </c>
      <c r="G54" s="14"/>
      <c r="H54" s="5"/>
      <c r="I54" s="8"/>
    </row>
    <row r="55" spans="2:9" s="76" customFormat="1" ht="10.5">
      <c r="B55" s="5"/>
      <c r="C55" s="6"/>
      <c r="D55" s="7"/>
      <c r="E55" s="5"/>
      <c r="F55" s="5"/>
      <c r="G55" s="5"/>
      <c r="H55" s="5"/>
      <c r="I55" s="8"/>
    </row>
    <row r="56" spans="2:9" s="76" customFormat="1" ht="3" customHeight="1">
      <c r="B56" s="5"/>
      <c r="C56" s="6"/>
      <c r="D56" s="7"/>
      <c r="E56" s="5"/>
      <c r="F56" s="5"/>
      <c r="G56" s="5"/>
      <c r="H56" s="5"/>
      <c r="I56" s="8"/>
    </row>
    <row r="57" spans="1:11" s="76" customFormat="1" ht="10.5">
      <c r="A57" s="75"/>
      <c r="B57" s="28"/>
      <c r="C57" s="32"/>
      <c r="D57" s="30"/>
      <c r="E57" s="28"/>
      <c r="F57" s="28"/>
      <c r="G57" s="28"/>
      <c r="H57" s="28"/>
      <c r="I57" s="31"/>
      <c r="J57" s="75"/>
      <c r="K57" s="75"/>
    </row>
    <row r="58" spans="1:11" s="76" customFormat="1" ht="10.5">
      <c r="A58" s="75"/>
      <c r="B58" s="28"/>
      <c r="C58" s="32"/>
      <c r="D58" s="30"/>
      <c r="E58" s="28"/>
      <c r="F58" s="28"/>
      <c r="G58" s="28"/>
      <c r="H58" s="28"/>
      <c r="I58" s="31"/>
      <c r="J58" s="75"/>
      <c r="K58" s="75"/>
    </row>
    <row r="59" spans="1:11" s="76" customFormat="1" ht="12.75">
      <c r="A59" s="75"/>
      <c r="B59" s="72"/>
      <c r="C59" s="14"/>
      <c r="D59" s="72"/>
      <c r="E59" s="72"/>
      <c r="F59" s="14"/>
      <c r="G59" s="14"/>
      <c r="H59" s="14"/>
      <c r="I59" s="14"/>
      <c r="J59" s="14"/>
      <c r="K59" s="75"/>
    </row>
    <row r="60" spans="1:11" s="76" customFormat="1" ht="23.25">
      <c r="A60" s="75"/>
      <c r="B60" s="72"/>
      <c r="C60" s="204"/>
      <c r="D60" s="72"/>
      <c r="E60" s="72"/>
      <c r="F60" s="14"/>
      <c r="G60" s="205" t="s">
        <v>105</v>
      </c>
      <c r="H60" s="14"/>
      <c r="I60" s="14"/>
      <c r="J60" s="14"/>
      <c r="K60" s="75"/>
    </row>
    <row r="61" spans="1:11" s="76" customFormat="1" ht="12.75">
      <c r="A61" s="75"/>
      <c r="B61" s="72"/>
      <c r="C61" s="14"/>
      <c r="D61" s="72"/>
      <c r="E61" s="72"/>
      <c r="F61" s="206" t="s">
        <v>106</v>
      </c>
      <c r="G61" s="14"/>
      <c r="H61" s="14"/>
      <c r="I61" s="14"/>
      <c r="J61" s="14"/>
      <c r="K61" s="75"/>
    </row>
    <row r="62" spans="1:11" s="76" customFormat="1" ht="12.75">
      <c r="A62" s="75"/>
      <c r="B62" s="72"/>
      <c r="C62" s="14"/>
      <c r="D62" s="72"/>
      <c r="E62" s="72"/>
      <c r="F62" s="14" t="s">
        <v>107</v>
      </c>
      <c r="G62" s="14"/>
      <c r="H62" s="14"/>
      <c r="I62" s="14"/>
      <c r="J62" s="14"/>
      <c r="K62" s="75"/>
    </row>
    <row r="63" spans="1:11" s="76" customFormat="1" ht="12.75">
      <c r="A63" s="75"/>
      <c r="B63" s="72"/>
      <c r="C63" s="14"/>
      <c r="D63" s="72"/>
      <c r="E63" s="72"/>
      <c r="F63" s="14"/>
      <c r="G63" s="14"/>
      <c r="H63" s="14"/>
      <c r="I63" s="14"/>
      <c r="J63" s="14"/>
      <c r="K63" s="75"/>
    </row>
    <row r="64" spans="1:11" s="76" customFormat="1" ht="12.75">
      <c r="A64" s="75"/>
      <c r="B64" s="72"/>
      <c r="C64" s="14"/>
      <c r="D64" s="72"/>
      <c r="E64" s="72"/>
      <c r="F64" s="14"/>
      <c r="G64" s="14"/>
      <c r="H64" s="14"/>
      <c r="I64" s="14"/>
      <c r="J64" s="14"/>
      <c r="K64" s="70"/>
    </row>
    <row r="65" spans="1:11" s="76" customFormat="1" ht="7.5" customHeight="1" thickBot="1">
      <c r="A65" s="75"/>
      <c r="B65" s="43"/>
      <c r="C65" s="79"/>
      <c r="D65" s="43"/>
      <c r="E65" s="194"/>
      <c r="F65" s="194"/>
      <c r="G65" s="43"/>
      <c r="H65" s="43"/>
      <c r="I65" s="43"/>
      <c r="J65" s="43"/>
      <c r="K65" s="70"/>
    </row>
    <row r="66" spans="1:11" s="76" customFormat="1" ht="10.5" customHeight="1" thickBot="1">
      <c r="A66" s="75"/>
      <c r="B66" s="142">
        <v>7</v>
      </c>
      <c r="C66" s="65" t="s">
        <v>35</v>
      </c>
      <c r="D66" s="21"/>
      <c r="E66" s="21"/>
      <c r="F66" s="60"/>
      <c r="G66" s="60"/>
      <c r="H66" s="198" t="s">
        <v>79</v>
      </c>
      <c r="I66" s="198"/>
      <c r="J66" s="34" t="s">
        <v>80</v>
      </c>
      <c r="K66" s="75"/>
    </row>
    <row r="67" spans="1:11" s="76" customFormat="1" ht="10.5">
      <c r="A67" s="75"/>
      <c r="B67" s="48"/>
      <c r="C67" s="193" t="s">
        <v>36</v>
      </c>
      <c r="D67" s="83" t="s">
        <v>37</v>
      </c>
      <c r="E67" s="189" t="s">
        <v>8</v>
      </c>
      <c r="F67" s="189"/>
      <c r="G67" s="189"/>
      <c r="H67" s="189"/>
      <c r="I67" s="34"/>
      <c r="J67" s="34"/>
      <c r="K67" s="75"/>
    </row>
    <row r="68" spans="1:11" s="76" customFormat="1" ht="10.5">
      <c r="A68" s="75"/>
      <c r="B68" s="48"/>
      <c r="C68" s="193" t="s">
        <v>38</v>
      </c>
      <c r="D68" s="53">
        <v>0</v>
      </c>
      <c r="E68" s="189">
        <v>0.86</v>
      </c>
      <c r="F68" s="189"/>
      <c r="G68" s="189"/>
      <c r="H68" s="189"/>
      <c r="I68" s="34">
        <f>E68*D68</f>
        <v>0</v>
      </c>
      <c r="J68" s="34">
        <f>I68*3.968</f>
        <v>0</v>
      </c>
      <c r="K68" s="75"/>
    </row>
    <row r="69" spans="1:11" s="76" customFormat="1" ht="10.5">
      <c r="A69" s="75"/>
      <c r="B69" s="48"/>
      <c r="C69" s="23" t="s">
        <v>39</v>
      </c>
      <c r="D69" s="53">
        <v>0</v>
      </c>
      <c r="E69" s="189">
        <v>0.86</v>
      </c>
      <c r="F69" s="189"/>
      <c r="G69" s="189"/>
      <c r="H69" s="189"/>
      <c r="I69" s="34">
        <f>E69*D69</f>
        <v>0</v>
      </c>
      <c r="J69" s="34">
        <f>I69*3.968</f>
        <v>0</v>
      </c>
      <c r="K69" s="75"/>
    </row>
    <row r="70" spans="1:11" s="76" customFormat="1" ht="10.5">
      <c r="A70" s="75"/>
      <c r="B70" s="48"/>
      <c r="C70" s="23" t="s">
        <v>40</v>
      </c>
      <c r="D70" s="53">
        <v>0</v>
      </c>
      <c r="E70" s="189">
        <v>0.86</v>
      </c>
      <c r="F70" s="189"/>
      <c r="G70" s="189"/>
      <c r="H70" s="189"/>
      <c r="I70" s="34">
        <f>E70*D70</f>
        <v>0</v>
      </c>
      <c r="J70" s="34">
        <f>I70*3.968</f>
        <v>0</v>
      </c>
      <c r="K70" s="75"/>
    </row>
    <row r="71" spans="1:11" s="76" customFormat="1" ht="10.5">
      <c r="A71" s="75"/>
      <c r="B71" s="48"/>
      <c r="C71" s="23" t="s">
        <v>41</v>
      </c>
      <c r="D71" s="53">
        <v>0</v>
      </c>
      <c r="E71" s="189">
        <v>0.86</v>
      </c>
      <c r="F71" s="189"/>
      <c r="G71" s="189"/>
      <c r="H71" s="189"/>
      <c r="I71" s="34">
        <f>E71*D71</f>
        <v>0</v>
      </c>
      <c r="J71" s="34">
        <f>I71*3.968</f>
        <v>0</v>
      </c>
      <c r="K71" s="75"/>
    </row>
    <row r="72" spans="1:11" s="76" customFormat="1" ht="10.5">
      <c r="A72" s="75"/>
      <c r="B72" s="84"/>
      <c r="C72" s="60" t="s">
        <v>42</v>
      </c>
      <c r="D72" s="53">
        <v>0</v>
      </c>
      <c r="E72" s="190">
        <v>0.86</v>
      </c>
      <c r="F72" s="190"/>
      <c r="G72" s="190"/>
      <c r="H72" s="190"/>
      <c r="I72" s="61">
        <f>E72*D72</f>
        <v>0</v>
      </c>
      <c r="J72" s="61">
        <f>I72*3.968</f>
        <v>0</v>
      </c>
      <c r="K72" s="75"/>
    </row>
    <row r="73" spans="1:11" s="76" customFormat="1" ht="2.25" customHeight="1">
      <c r="A73" s="75"/>
      <c r="B73" s="33"/>
      <c r="C73" s="25"/>
      <c r="D73" s="27"/>
      <c r="E73" s="24"/>
      <c r="F73" s="24"/>
      <c r="G73" s="24"/>
      <c r="H73" s="24"/>
      <c r="I73" s="26"/>
      <c r="J73" s="64"/>
      <c r="K73" s="75"/>
    </row>
    <row r="74" spans="1:11" s="76" customFormat="1" ht="10.5">
      <c r="A74" s="75"/>
      <c r="B74" s="48"/>
      <c r="C74" s="192" t="s">
        <v>43</v>
      </c>
      <c r="D74" s="85" t="s">
        <v>44</v>
      </c>
      <c r="E74" s="191" t="s">
        <v>8</v>
      </c>
      <c r="F74" s="191"/>
      <c r="G74" s="191"/>
      <c r="H74" s="191"/>
      <c r="I74" s="69"/>
      <c r="J74" s="69"/>
      <c r="K74" s="75"/>
    </row>
    <row r="75" spans="1:11" s="76" customFormat="1" ht="10.5">
      <c r="A75" s="75"/>
      <c r="B75" s="84"/>
      <c r="C75" s="192"/>
      <c r="D75" s="86">
        <v>0</v>
      </c>
      <c r="E75" s="190">
        <v>645</v>
      </c>
      <c r="F75" s="190"/>
      <c r="G75" s="190"/>
      <c r="H75" s="190"/>
      <c r="I75" s="61">
        <f>E75*D75</f>
        <v>0</v>
      </c>
      <c r="J75" s="61">
        <f>I75*3.968</f>
        <v>0</v>
      </c>
      <c r="K75" s="75"/>
    </row>
    <row r="76" spans="1:11" s="76" customFormat="1" ht="3" customHeight="1">
      <c r="A76" s="75"/>
      <c r="B76" s="33"/>
      <c r="C76" s="25"/>
      <c r="D76" s="27"/>
      <c r="E76" s="24"/>
      <c r="F76" s="24"/>
      <c r="G76" s="24"/>
      <c r="H76" s="24"/>
      <c r="I76" s="26"/>
      <c r="J76" s="64"/>
      <c r="K76" s="75"/>
    </row>
    <row r="77" spans="1:11" s="76" customFormat="1" ht="10.5">
      <c r="A77" s="75"/>
      <c r="B77" s="48"/>
      <c r="C77" s="60"/>
      <c r="D77" s="46" t="s">
        <v>84</v>
      </c>
      <c r="E77" s="191" t="s">
        <v>8</v>
      </c>
      <c r="F77" s="191"/>
      <c r="G77" s="191"/>
      <c r="H77" s="191"/>
      <c r="I77" s="69"/>
      <c r="J77" s="69"/>
      <c r="K77" s="75"/>
    </row>
    <row r="78" spans="1:11" s="76" customFormat="1" ht="10.5">
      <c r="A78" s="75"/>
      <c r="B78" s="84"/>
      <c r="C78" s="60" t="s">
        <v>45</v>
      </c>
      <c r="D78" s="53">
        <v>0</v>
      </c>
      <c r="E78" s="190">
        <v>16</v>
      </c>
      <c r="F78" s="190"/>
      <c r="G78" s="190"/>
      <c r="H78" s="190"/>
      <c r="I78" s="61">
        <f>E78*D78</f>
        <v>0</v>
      </c>
      <c r="J78" s="61">
        <f>I78*3.968</f>
        <v>0</v>
      </c>
      <c r="K78" s="75"/>
    </row>
    <row r="79" spans="1:11" s="76" customFormat="1" ht="3.75" customHeight="1">
      <c r="A79" s="75"/>
      <c r="B79" s="33"/>
      <c r="C79" s="25"/>
      <c r="D79" s="27"/>
      <c r="E79" s="24"/>
      <c r="F79" s="24"/>
      <c r="G79" s="24"/>
      <c r="H79" s="24"/>
      <c r="I79" s="26"/>
      <c r="J79" s="64"/>
      <c r="K79" s="75"/>
    </row>
    <row r="80" spans="1:11" s="76" customFormat="1" ht="10.5">
      <c r="A80" s="75"/>
      <c r="B80" s="87"/>
      <c r="C80" s="88" t="s">
        <v>38</v>
      </c>
      <c r="D80" s="46" t="s">
        <v>37</v>
      </c>
      <c r="E80" s="191" t="s">
        <v>8</v>
      </c>
      <c r="F80" s="191"/>
      <c r="G80" s="191"/>
      <c r="H80" s="191"/>
      <c r="I80" s="19"/>
      <c r="J80" s="19"/>
      <c r="K80" s="75"/>
    </row>
    <row r="81" spans="1:11" s="76" customFormat="1" ht="10.5">
      <c r="A81" s="75"/>
      <c r="B81" s="48"/>
      <c r="C81" s="23" t="s">
        <v>46</v>
      </c>
      <c r="D81" s="53">
        <v>0</v>
      </c>
      <c r="E81" s="189">
        <v>1</v>
      </c>
      <c r="F81" s="189"/>
      <c r="G81" s="189"/>
      <c r="H81" s="189"/>
      <c r="I81" s="34">
        <f>E81*D81</f>
        <v>0</v>
      </c>
      <c r="J81" s="34">
        <f>I81*3.968</f>
        <v>0</v>
      </c>
      <c r="K81" s="75"/>
    </row>
    <row r="82" spans="1:11" s="76" customFormat="1" ht="10.5">
      <c r="A82" s="75"/>
      <c r="B82" s="84"/>
      <c r="C82" s="60" t="s">
        <v>85</v>
      </c>
      <c r="D82" s="53">
        <v>0</v>
      </c>
      <c r="E82" s="190">
        <v>0.5</v>
      </c>
      <c r="F82" s="190"/>
      <c r="G82" s="190"/>
      <c r="H82" s="190"/>
      <c r="I82" s="61">
        <f>E82*D82</f>
        <v>0</v>
      </c>
      <c r="J82" s="61">
        <f>I82*3.968</f>
        <v>0</v>
      </c>
      <c r="K82" s="75"/>
    </row>
    <row r="83" spans="1:11" s="76" customFormat="1" ht="11.25" thickBot="1">
      <c r="A83" s="75"/>
      <c r="B83" s="124"/>
      <c r="C83" s="125"/>
      <c r="D83" s="126"/>
      <c r="E83" s="127"/>
      <c r="F83" s="127"/>
      <c r="G83" s="127"/>
      <c r="H83" s="127"/>
      <c r="I83" s="128"/>
      <c r="J83" s="123"/>
      <c r="K83" s="75"/>
    </row>
    <row r="84" spans="1:11" s="76" customFormat="1" ht="11.25" thickBot="1">
      <c r="A84" s="75"/>
      <c r="B84" s="142">
        <v>8</v>
      </c>
      <c r="C84" s="65" t="s">
        <v>47</v>
      </c>
      <c r="D84" s="21"/>
      <c r="E84" s="21"/>
      <c r="F84" s="60"/>
      <c r="G84" s="60"/>
      <c r="H84" s="60"/>
      <c r="I84" s="69"/>
      <c r="J84" s="69"/>
      <c r="K84" s="75"/>
    </row>
    <row r="85" spans="1:11" s="76" customFormat="1" ht="10.5">
      <c r="A85" s="75"/>
      <c r="B85" s="48"/>
      <c r="C85" s="188" t="s">
        <v>48</v>
      </c>
      <c r="D85" s="46" t="s">
        <v>4</v>
      </c>
      <c r="E85" s="189" t="s">
        <v>8</v>
      </c>
      <c r="F85" s="189"/>
      <c r="G85" s="189"/>
      <c r="H85" s="189"/>
      <c r="I85" s="34"/>
      <c r="J85" s="34"/>
      <c r="K85" s="75"/>
    </row>
    <row r="86" spans="1:11" s="76" customFormat="1" ht="10.5">
      <c r="A86" s="75"/>
      <c r="B86" s="84"/>
      <c r="C86" s="188" t="s">
        <v>38</v>
      </c>
      <c r="D86" s="53">
        <v>0</v>
      </c>
      <c r="E86" s="190">
        <v>150</v>
      </c>
      <c r="F86" s="190"/>
      <c r="G86" s="190"/>
      <c r="H86" s="190"/>
      <c r="I86" s="61">
        <f>E86*D86</f>
        <v>0</v>
      </c>
      <c r="J86" s="61">
        <f>I86*3.968</f>
        <v>0</v>
      </c>
      <c r="K86" s="75"/>
    </row>
    <row r="87" spans="1:11" s="76" customFormat="1" ht="11.25" thickBot="1">
      <c r="A87" s="75"/>
      <c r="B87" s="124"/>
      <c r="C87" s="125"/>
      <c r="D87" s="126"/>
      <c r="E87" s="127"/>
      <c r="F87" s="127"/>
      <c r="G87" s="127"/>
      <c r="H87" s="127"/>
      <c r="I87" s="128"/>
      <c r="J87" s="123"/>
      <c r="K87" s="75"/>
    </row>
    <row r="88" spans="1:11" s="76" customFormat="1" ht="11.25" thickBot="1">
      <c r="A88" s="75"/>
      <c r="B88" s="142">
        <v>9</v>
      </c>
      <c r="C88" s="65" t="s">
        <v>49</v>
      </c>
      <c r="D88" s="21"/>
      <c r="E88" s="21"/>
      <c r="F88" s="60"/>
      <c r="G88" s="60"/>
      <c r="H88" s="60" t="s">
        <v>86</v>
      </c>
      <c r="I88" s="61">
        <f>SUM(I12:I86)</f>
        <v>0</v>
      </c>
      <c r="J88" s="61">
        <f>I88*3.968</f>
        <v>0</v>
      </c>
      <c r="K88" s="75"/>
    </row>
    <row r="89" spans="1:11" s="76" customFormat="1" ht="11.25" thickBot="1">
      <c r="A89" s="75"/>
      <c r="B89" s="124"/>
      <c r="C89" s="125"/>
      <c r="D89" s="126"/>
      <c r="E89" s="127"/>
      <c r="F89" s="127"/>
      <c r="G89" s="127"/>
      <c r="H89" s="127"/>
      <c r="I89" s="128"/>
      <c r="J89" s="123"/>
      <c r="K89" s="75"/>
    </row>
    <row r="90" spans="1:11" s="76" customFormat="1" ht="11.25" thickBot="1">
      <c r="A90" s="75"/>
      <c r="B90" s="142">
        <v>10</v>
      </c>
      <c r="C90" s="65" t="s">
        <v>50</v>
      </c>
      <c r="D90" s="89">
        <v>0.85</v>
      </c>
      <c r="E90" s="90" t="s">
        <v>51</v>
      </c>
      <c r="F90" s="60"/>
      <c r="G90" s="60"/>
      <c r="H90" s="60" t="s">
        <v>87</v>
      </c>
      <c r="I90" s="61">
        <f>D90*I88</f>
        <v>0</v>
      </c>
      <c r="J90" s="61">
        <f>I90*3.968</f>
        <v>0</v>
      </c>
      <c r="K90" s="75"/>
    </row>
    <row r="91" spans="1:11" s="76" customFormat="1" ht="11.25" thickBot="1">
      <c r="A91" s="75"/>
      <c r="B91" s="143"/>
      <c r="C91" s="135"/>
      <c r="D91" s="134"/>
      <c r="E91" s="134"/>
      <c r="F91" s="135"/>
      <c r="G91" s="135"/>
      <c r="H91" s="135"/>
      <c r="I91" s="135"/>
      <c r="J91" s="123"/>
      <c r="K91" s="75"/>
    </row>
    <row r="92" spans="1:11" s="76" customFormat="1" ht="12" thickBot="1">
      <c r="A92" s="75"/>
      <c r="B92" s="142">
        <v>11</v>
      </c>
      <c r="C92" s="91" t="s">
        <v>52</v>
      </c>
      <c r="D92" s="21"/>
      <c r="E92" s="21"/>
      <c r="F92" s="60"/>
      <c r="G92" s="60"/>
      <c r="H92" s="92" t="s">
        <v>88</v>
      </c>
      <c r="I92" s="186">
        <f>I90</f>
        <v>0</v>
      </c>
      <c r="J92" s="186"/>
      <c r="K92" s="75"/>
    </row>
    <row r="93" spans="1:11" s="76" customFormat="1" ht="12.75">
      <c r="A93" s="75"/>
      <c r="B93" s="93"/>
      <c r="C93" s="9" t="s">
        <v>89</v>
      </c>
      <c r="D93" s="10"/>
      <c r="E93" s="10"/>
      <c r="F93" s="11"/>
      <c r="G93" s="94"/>
      <c r="H93" s="92" t="s">
        <v>90</v>
      </c>
      <c r="I93" s="186">
        <f>I92*3.968</f>
        <v>0</v>
      </c>
      <c r="J93" s="186"/>
      <c r="K93" s="75"/>
    </row>
    <row r="94" spans="1:11" s="76" customFormat="1" ht="11.25">
      <c r="A94" s="75"/>
      <c r="B94" s="93"/>
      <c r="C94" s="12"/>
      <c r="D94" s="10"/>
      <c r="E94" s="10"/>
      <c r="F94" s="11"/>
      <c r="G94" s="94"/>
      <c r="H94" s="92" t="s">
        <v>91</v>
      </c>
      <c r="I94" s="186">
        <f>I92*0.0003307</f>
        <v>0</v>
      </c>
      <c r="J94" s="186"/>
      <c r="K94" s="75"/>
    </row>
    <row r="95" spans="1:11" s="76" customFormat="1" ht="11.25">
      <c r="A95" s="112"/>
      <c r="B95" s="95"/>
      <c r="C95" s="96"/>
      <c r="D95" s="97"/>
      <c r="E95" s="97"/>
      <c r="F95" s="11"/>
      <c r="G95" s="98"/>
      <c r="H95" s="92" t="s">
        <v>92</v>
      </c>
      <c r="I95" s="186">
        <f>I92*0.0011628</f>
        <v>0</v>
      </c>
      <c r="J95" s="186"/>
      <c r="K95" s="75"/>
    </row>
    <row r="96" spans="1:11" s="76" customFormat="1" ht="11.25" thickBot="1">
      <c r="A96" s="75"/>
      <c r="B96" s="143"/>
      <c r="C96" s="135"/>
      <c r="D96" s="134"/>
      <c r="E96" s="134"/>
      <c r="F96" s="135"/>
      <c r="G96" s="135"/>
      <c r="H96" s="135"/>
      <c r="I96" s="135"/>
      <c r="J96" s="123"/>
      <c r="K96" s="75"/>
    </row>
    <row r="97" spans="1:11" s="76" customFormat="1" ht="11.25" thickBot="1">
      <c r="A97" s="75"/>
      <c r="B97" s="142">
        <v>12</v>
      </c>
      <c r="C97" s="65" t="s">
        <v>53</v>
      </c>
      <c r="D97" s="21"/>
      <c r="E97" s="21"/>
      <c r="F97" s="60"/>
      <c r="G97" s="35"/>
      <c r="H97" s="99">
        <f>$I$93/18000</f>
        <v>0</v>
      </c>
      <c r="I97" s="185" t="s">
        <v>54</v>
      </c>
      <c r="J97" s="185"/>
      <c r="K97" s="75"/>
    </row>
    <row r="98" spans="1:11" s="76" customFormat="1" ht="10.5">
      <c r="A98" s="75"/>
      <c r="B98" s="18"/>
      <c r="C98" s="80"/>
      <c r="D98" s="36"/>
      <c r="E98" s="100">
        <f>$I$93/9000</f>
        <v>0</v>
      </c>
      <c r="F98" s="101" t="s">
        <v>55</v>
      </c>
      <c r="G98" s="35"/>
      <c r="H98" s="99">
        <f>$I$93/22000</f>
        <v>0</v>
      </c>
      <c r="I98" s="185" t="s">
        <v>56</v>
      </c>
      <c r="J98" s="185"/>
      <c r="K98" s="75"/>
    </row>
    <row r="99" spans="1:11" s="76" customFormat="1" ht="10.5">
      <c r="A99" s="75"/>
      <c r="B99" s="59"/>
      <c r="C99" s="60"/>
      <c r="D99" s="102"/>
      <c r="E99" s="100">
        <f>$I$93/12000</f>
        <v>0</v>
      </c>
      <c r="F99" s="101" t="s">
        <v>57</v>
      </c>
      <c r="G99" s="35"/>
      <c r="H99" s="99">
        <f>$I$93/24000</f>
        <v>0</v>
      </c>
      <c r="I99" s="185" t="s">
        <v>58</v>
      </c>
      <c r="J99" s="185"/>
      <c r="K99" s="75"/>
    </row>
    <row r="100" spans="1:11" ht="12.75">
      <c r="A100" s="70"/>
      <c r="B100" s="129"/>
      <c r="C100" s="130"/>
      <c r="D100" s="131"/>
      <c r="E100" s="132"/>
      <c r="F100" s="130"/>
      <c r="G100" s="130"/>
      <c r="H100" s="130"/>
      <c r="I100" s="130"/>
      <c r="J100" s="133"/>
      <c r="K100" s="70"/>
    </row>
    <row r="101" spans="1:11" ht="12.75">
      <c r="A101" s="70"/>
      <c r="B101" s="103"/>
      <c r="C101" s="104"/>
      <c r="D101" s="105"/>
      <c r="E101" s="105"/>
      <c r="F101" s="121"/>
      <c r="G101" s="114" t="s">
        <v>59</v>
      </c>
      <c r="H101" s="115"/>
      <c r="I101" s="116"/>
      <c r="J101" s="122"/>
      <c r="K101" s="70"/>
    </row>
    <row r="102" spans="1:11" ht="12.75">
      <c r="A102" s="70"/>
      <c r="B102" s="187"/>
      <c r="C102" s="187"/>
      <c r="D102" s="81"/>
      <c r="E102" s="81"/>
      <c r="F102" s="113"/>
      <c r="G102" s="106"/>
      <c r="H102" s="4"/>
      <c r="I102" s="3"/>
      <c r="K102" s="70"/>
    </row>
    <row r="103" spans="1:11" ht="12.75">
      <c r="A103" s="70"/>
      <c r="B103" s="187"/>
      <c r="C103" s="187"/>
      <c r="D103" s="81"/>
      <c r="E103" s="81"/>
      <c r="F103" s="113"/>
      <c r="G103" s="4"/>
      <c r="H103" s="4"/>
      <c r="I103" s="3"/>
      <c r="K103" s="70"/>
    </row>
    <row r="104" spans="1:11" ht="12.75">
      <c r="A104" s="70"/>
      <c r="B104" s="107"/>
      <c r="C104" s="82"/>
      <c r="D104" s="81"/>
      <c r="E104" s="81"/>
      <c r="F104" s="113"/>
      <c r="G104" s="4"/>
      <c r="H104" s="4"/>
      <c r="I104" s="3"/>
      <c r="K104" s="70"/>
    </row>
    <row r="105" spans="1:11" ht="12.75">
      <c r="A105" s="70"/>
      <c r="B105" s="107"/>
      <c r="C105" s="82"/>
      <c r="D105" s="81"/>
      <c r="E105" s="81"/>
      <c r="F105" s="113"/>
      <c r="G105" s="4"/>
      <c r="H105" s="4"/>
      <c r="I105" s="3"/>
      <c r="K105" s="70"/>
    </row>
    <row r="106" spans="1:11" ht="12.75">
      <c r="A106" s="70"/>
      <c r="B106" s="107"/>
      <c r="C106" s="82"/>
      <c r="D106" s="81"/>
      <c r="E106" s="81"/>
      <c r="F106" s="113"/>
      <c r="G106" s="117"/>
      <c r="H106" s="118"/>
      <c r="I106" s="119"/>
      <c r="J106" s="120"/>
      <c r="K106" s="70"/>
    </row>
    <row r="107" spans="1:11" ht="12.75">
      <c r="A107" s="70"/>
      <c r="B107" s="107"/>
      <c r="C107" s="82"/>
      <c r="D107" s="81"/>
      <c r="E107" s="81"/>
      <c r="F107" s="113"/>
      <c r="G107" s="114" t="s">
        <v>100</v>
      </c>
      <c r="H107" s="115"/>
      <c r="I107" s="116"/>
      <c r="J107" s="116"/>
      <c r="K107" s="70"/>
    </row>
    <row r="108" spans="1:11" ht="12.75">
      <c r="A108" s="70"/>
      <c r="B108" s="107"/>
      <c r="C108" s="82"/>
      <c r="D108" s="81"/>
      <c r="E108" s="81"/>
      <c r="F108" s="113"/>
      <c r="G108" s="106"/>
      <c r="H108" s="4"/>
      <c r="I108" s="3"/>
      <c r="K108" s="70"/>
    </row>
    <row r="109" spans="1:11" ht="12.75">
      <c r="A109" s="70"/>
      <c r="B109" s="107"/>
      <c r="C109" s="82"/>
      <c r="D109" s="81"/>
      <c r="E109" s="81"/>
      <c r="F109" s="113"/>
      <c r="G109" s="4"/>
      <c r="H109" s="4"/>
      <c r="I109" s="3"/>
      <c r="K109" s="70"/>
    </row>
    <row r="110" spans="1:11" ht="12.75">
      <c r="A110" s="70"/>
      <c r="B110" s="107"/>
      <c r="C110" s="82"/>
      <c r="D110" s="81"/>
      <c r="E110" s="81"/>
      <c r="F110" s="113"/>
      <c r="G110" s="4"/>
      <c r="H110" s="4"/>
      <c r="I110" s="3"/>
      <c r="K110" s="70"/>
    </row>
    <row r="111" spans="1:11" ht="12.75">
      <c r="A111" s="70"/>
      <c r="B111" s="107"/>
      <c r="C111" s="82"/>
      <c r="D111" s="81"/>
      <c r="E111" s="81"/>
      <c r="F111" s="113"/>
      <c r="G111" s="4"/>
      <c r="H111" s="4"/>
      <c r="I111" s="3"/>
      <c r="K111" s="70"/>
    </row>
    <row r="112" spans="1:11" ht="12.75">
      <c r="A112" s="70"/>
      <c r="B112" s="107"/>
      <c r="C112" s="82"/>
      <c r="D112" s="81"/>
      <c r="E112" s="81"/>
      <c r="F112" s="113"/>
      <c r="G112" s="117"/>
      <c r="H112" s="118"/>
      <c r="I112" s="119"/>
      <c r="J112" s="120"/>
      <c r="K112" s="70"/>
    </row>
    <row r="113" spans="1:11" ht="12.75">
      <c r="A113" s="70"/>
      <c r="B113" s="107"/>
      <c r="C113" s="82"/>
      <c r="D113" s="81"/>
      <c r="E113" s="81"/>
      <c r="F113" s="113"/>
      <c r="G113" s="114" t="s">
        <v>60</v>
      </c>
      <c r="H113" s="115"/>
      <c r="I113" s="116"/>
      <c r="J113" s="116"/>
      <c r="K113" s="70"/>
    </row>
    <row r="114" spans="1:11" ht="12.75">
      <c r="A114" s="70"/>
      <c r="B114" s="107"/>
      <c r="C114" s="82"/>
      <c r="D114" s="81"/>
      <c r="E114" s="81"/>
      <c r="F114" s="113"/>
      <c r="G114" s="106"/>
      <c r="H114" s="4"/>
      <c r="I114" s="3"/>
      <c r="K114" s="70"/>
    </row>
    <row r="115" spans="1:11" ht="12.75">
      <c r="A115" s="70"/>
      <c r="B115" s="107"/>
      <c r="C115" s="82"/>
      <c r="D115" s="81"/>
      <c r="E115" s="81"/>
      <c r="F115" s="113"/>
      <c r="G115" s="4"/>
      <c r="H115" s="4"/>
      <c r="I115" s="3"/>
      <c r="K115" s="70"/>
    </row>
    <row r="116" spans="1:11" ht="12.75">
      <c r="A116" s="70"/>
      <c r="B116" s="107"/>
      <c r="C116" s="82"/>
      <c r="D116" s="81"/>
      <c r="E116" s="81"/>
      <c r="F116" s="113"/>
      <c r="G116" s="4"/>
      <c r="H116" s="4"/>
      <c r="I116" s="3"/>
      <c r="K116" s="70"/>
    </row>
    <row r="117" spans="1:11" ht="12.75">
      <c r="A117" s="70"/>
      <c r="B117" s="107"/>
      <c r="C117" s="82"/>
      <c r="D117" s="81"/>
      <c r="E117" s="81"/>
      <c r="F117" s="113"/>
      <c r="G117" s="4"/>
      <c r="H117" s="4"/>
      <c r="I117" s="3"/>
      <c r="K117" s="70"/>
    </row>
    <row r="118" spans="1:11" ht="6" customHeight="1">
      <c r="A118" s="70"/>
      <c r="B118" s="108"/>
      <c r="C118" s="109"/>
      <c r="D118" s="108"/>
      <c r="E118" s="108"/>
      <c r="F118" s="109"/>
      <c r="G118" s="110"/>
      <c r="H118" s="111"/>
      <c r="I118" s="110"/>
      <c r="J118" s="70"/>
      <c r="K118" s="70"/>
    </row>
    <row r="119" spans="1:11" ht="5.25" customHeight="1">
      <c r="A119" s="144"/>
      <c r="B119" s="145"/>
      <c r="C119" s="144"/>
      <c r="D119" s="145"/>
      <c r="E119" s="145"/>
      <c r="F119" s="144"/>
      <c r="G119" s="144"/>
      <c r="H119" s="144"/>
      <c r="I119" s="144"/>
      <c r="J119" s="144"/>
      <c r="K119" s="144"/>
    </row>
    <row r="120" spans="1:11" ht="23.25" customHeight="1">
      <c r="A120" s="144"/>
      <c r="B120" s="145"/>
      <c r="C120" s="144"/>
      <c r="D120" s="146" t="s">
        <v>97</v>
      </c>
      <c r="E120" s="145"/>
      <c r="F120" s="144"/>
      <c r="G120" s="147"/>
      <c r="H120" s="144"/>
      <c r="I120" s="144"/>
      <c r="J120" s="144"/>
      <c r="K120" s="144"/>
    </row>
    <row r="121" spans="1:11" ht="12.75">
      <c r="A121" s="144"/>
      <c r="B121" s="144"/>
      <c r="C121" s="144"/>
      <c r="D121" s="197" t="s">
        <v>98</v>
      </c>
      <c r="E121" s="197"/>
      <c r="F121" s="144" t="s">
        <v>99</v>
      </c>
      <c r="G121" s="144"/>
      <c r="H121" s="144"/>
      <c r="I121" s="144"/>
      <c r="J121" s="144"/>
      <c r="K121" s="144"/>
    </row>
    <row r="122" ht="12.75" hidden="1"/>
    <row r="123" ht="12.75" hidden="1"/>
    <row r="124" ht="12.75"/>
    <row r="125" ht="12.75"/>
    <row r="126" ht="12.75"/>
  </sheetData>
  <sheetProtection/>
  <mergeCells count="56">
    <mergeCell ref="D121:E121"/>
    <mergeCell ref="H66:I66"/>
    <mergeCell ref="E10:G10"/>
    <mergeCell ref="C21:G21"/>
    <mergeCell ref="C22:C23"/>
    <mergeCell ref="E22:H22"/>
    <mergeCell ref="E23:H23"/>
    <mergeCell ref="E24:H24"/>
    <mergeCell ref="F27:G27"/>
    <mergeCell ref="F28:G28"/>
    <mergeCell ref="F29:G29"/>
    <mergeCell ref="E31:H31"/>
    <mergeCell ref="E32:H32"/>
    <mergeCell ref="E35:H35"/>
    <mergeCell ref="E36:H36"/>
    <mergeCell ref="E37:H37"/>
    <mergeCell ref="E38:H38"/>
    <mergeCell ref="E39:H39"/>
    <mergeCell ref="E40:H40"/>
    <mergeCell ref="C43:C44"/>
    <mergeCell ref="E43:H43"/>
    <mergeCell ref="E44:H44"/>
    <mergeCell ref="C47:C48"/>
    <mergeCell ref="E47:H47"/>
    <mergeCell ref="E48:H48"/>
    <mergeCell ref="E49:H49"/>
    <mergeCell ref="E50:H50"/>
    <mergeCell ref="C67:C68"/>
    <mergeCell ref="E67:H67"/>
    <mergeCell ref="E68:H68"/>
    <mergeCell ref="E65:F65"/>
    <mergeCell ref="D54:E54"/>
    <mergeCell ref="E69:H69"/>
    <mergeCell ref="E70:H70"/>
    <mergeCell ref="E71:H71"/>
    <mergeCell ref="E72:H72"/>
    <mergeCell ref="C74:C75"/>
    <mergeCell ref="E74:H74"/>
    <mergeCell ref="E75:H75"/>
    <mergeCell ref="E77:H77"/>
    <mergeCell ref="E78:H78"/>
    <mergeCell ref="E80:H80"/>
    <mergeCell ref="E81:H81"/>
    <mergeCell ref="E82:H82"/>
    <mergeCell ref="B103:C103"/>
    <mergeCell ref="C85:C86"/>
    <mergeCell ref="E85:H85"/>
    <mergeCell ref="E86:H86"/>
    <mergeCell ref="B102:C102"/>
    <mergeCell ref="I97:J97"/>
    <mergeCell ref="I98:J98"/>
    <mergeCell ref="I99:J99"/>
    <mergeCell ref="I92:J92"/>
    <mergeCell ref="I93:J93"/>
    <mergeCell ref="I94:J94"/>
    <mergeCell ref="I95:J95"/>
  </mergeCells>
  <hyperlinks>
    <hyperlink ref="G3" r:id="rId1" display="WWW.OTIMOAR.COM.BR"/>
    <hyperlink ref="F4" r:id="rId2" display="arcondicionado@otimoar.com.br"/>
    <hyperlink ref="G60" r:id="rId3" display="WWW.OTIMOAR.COM.BR"/>
    <hyperlink ref="F61" r:id="rId4" display="arcondicionado@otimoar.com.br"/>
  </hyperlinks>
  <printOptions/>
  <pageMargins left="0.3937007874015748" right="0.3937007874015748" top="0.3937007874015748" bottom="0.5905511811023623" header="0.11811023622047245" footer="0.11811023622047245"/>
  <pageSetup fitToHeight="0" horizontalDpi="300" verticalDpi="300" orientation="portrait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33" zoomScaleNormal="133" workbookViewId="0" topLeftCell="A1">
      <selection activeCell="F6" sqref="F6"/>
    </sheetView>
  </sheetViews>
  <sheetFormatPr defaultColWidth="9.140625" defaultRowHeight="12.75" zeroHeight="1"/>
  <cols>
    <col min="1" max="1" width="1.1484375" style="1" customWidth="1"/>
    <col min="2" max="2" width="17.421875" style="1" customWidth="1"/>
    <col min="3" max="5" width="11.7109375" style="1" customWidth="1"/>
    <col min="6" max="6" width="13.8515625" style="1" customWidth="1"/>
    <col min="7" max="7" width="11.7109375" style="1" customWidth="1"/>
    <col min="8" max="8" width="1.1484375" style="1" customWidth="1"/>
    <col min="9" max="16384" width="11.7109375" style="1" hidden="1" customWidth="1"/>
  </cols>
  <sheetData>
    <row r="1" spans="1:9" ht="6" customHeight="1">
      <c r="A1" s="38"/>
      <c r="B1" s="38"/>
      <c r="C1" s="38"/>
      <c r="D1" s="38"/>
      <c r="E1" s="38"/>
      <c r="F1" s="38"/>
      <c r="G1" s="38"/>
      <c r="H1" s="38"/>
      <c r="I1" s="2"/>
    </row>
    <row r="2" spans="1:9" ht="12.75">
      <c r="A2" s="38"/>
      <c r="B2" s="202" t="s">
        <v>61</v>
      </c>
      <c r="C2" s="202"/>
      <c r="D2" s="202"/>
      <c r="E2" s="202"/>
      <c r="F2" s="202"/>
      <c r="G2" s="202"/>
      <c r="H2" s="38"/>
      <c r="I2" s="2"/>
    </row>
    <row r="3" spans="1:9" ht="23.25">
      <c r="A3" s="38"/>
      <c r="B3" s="2"/>
      <c r="C3" s="72"/>
      <c r="D3" s="14"/>
      <c r="E3" s="205" t="s">
        <v>105</v>
      </c>
      <c r="F3" s="14"/>
      <c r="G3" s="14"/>
      <c r="H3" s="38"/>
      <c r="I3" s="2"/>
    </row>
    <row r="4" spans="1:9" ht="12.75">
      <c r="A4" s="38"/>
      <c r="B4" s="2"/>
      <c r="C4" s="72"/>
      <c r="D4" s="206" t="s">
        <v>106</v>
      </c>
      <c r="E4" s="14"/>
      <c r="F4" s="14"/>
      <c r="G4" s="14"/>
      <c r="H4" s="38"/>
      <c r="I4" s="2"/>
    </row>
    <row r="5" spans="1:9" ht="12.75">
      <c r="A5" s="38"/>
      <c r="B5" s="2"/>
      <c r="C5" s="72"/>
      <c r="D5" s="14" t="s">
        <v>107</v>
      </c>
      <c r="E5" s="14"/>
      <c r="F5" s="14"/>
      <c r="G5" s="14"/>
      <c r="H5" s="38"/>
      <c r="I5" s="2"/>
    </row>
    <row r="6" spans="1:9" ht="12.75">
      <c r="A6" s="38"/>
      <c r="B6" s="2"/>
      <c r="C6" s="2"/>
      <c r="D6" s="2"/>
      <c r="E6" s="2"/>
      <c r="F6" s="2"/>
      <c r="G6" s="2"/>
      <c r="H6" s="38"/>
      <c r="I6" s="2"/>
    </row>
    <row r="7" spans="1:9" ht="12.75">
      <c r="A7" s="38"/>
      <c r="B7" s="183"/>
      <c r="C7" s="168" t="s">
        <v>62</v>
      </c>
      <c r="D7" s="168" t="s">
        <v>63</v>
      </c>
      <c r="E7" s="168" t="s">
        <v>64</v>
      </c>
      <c r="F7" s="155" t="s">
        <v>65</v>
      </c>
      <c r="G7" s="37"/>
      <c r="H7" s="38"/>
      <c r="I7" s="2"/>
    </row>
    <row r="8" spans="1:9" ht="12.75">
      <c r="A8" s="38"/>
      <c r="B8" s="166" t="s">
        <v>66</v>
      </c>
      <c r="C8" s="169">
        <v>1</v>
      </c>
      <c r="D8" s="172">
        <v>3024</v>
      </c>
      <c r="E8" s="172">
        <v>12000</v>
      </c>
      <c r="F8" s="156">
        <v>3.516</v>
      </c>
      <c r="G8" s="37"/>
      <c r="H8" s="38"/>
      <c r="I8" s="2"/>
    </row>
    <row r="9" spans="1:9" ht="12.75">
      <c r="A9" s="38"/>
      <c r="B9" s="166" t="s">
        <v>67</v>
      </c>
      <c r="C9" s="170">
        <v>0.0003307</v>
      </c>
      <c r="D9" s="169">
        <v>1</v>
      </c>
      <c r="E9" s="169">
        <v>3.968</v>
      </c>
      <c r="F9" s="159">
        <v>0.001163</v>
      </c>
      <c r="G9" s="37"/>
      <c r="H9" s="38"/>
      <c r="I9" s="2"/>
    </row>
    <row r="10" spans="1:9" ht="12.75">
      <c r="A10" s="38"/>
      <c r="B10" s="153" t="s">
        <v>68</v>
      </c>
      <c r="C10" s="171">
        <v>8.334E-05</v>
      </c>
      <c r="D10" s="173">
        <v>0.252</v>
      </c>
      <c r="E10" s="173">
        <v>1</v>
      </c>
      <c r="F10" s="157">
        <v>0.0002931</v>
      </c>
      <c r="G10" s="37"/>
      <c r="H10" s="38"/>
      <c r="I10" s="2"/>
    </row>
    <row r="11" spans="1:9" ht="12.75">
      <c r="A11" s="38"/>
      <c r="B11" s="167" t="s">
        <v>69</v>
      </c>
      <c r="C11" s="169">
        <v>0.284</v>
      </c>
      <c r="D11" s="169">
        <v>860</v>
      </c>
      <c r="E11" s="172">
        <v>3414</v>
      </c>
      <c r="F11" s="156">
        <v>1</v>
      </c>
      <c r="G11" s="37"/>
      <c r="H11" s="38"/>
      <c r="I11" s="2"/>
    </row>
    <row r="12" spans="1:9" ht="12.75">
      <c r="A12" s="38"/>
      <c r="B12" s="37"/>
      <c r="C12" s="37"/>
      <c r="D12" s="37"/>
      <c r="E12" s="37"/>
      <c r="F12" s="37"/>
      <c r="G12" s="37"/>
      <c r="H12" s="38"/>
      <c r="I12" s="2"/>
    </row>
    <row r="13" spans="1:9" ht="12.75">
      <c r="A13" s="38"/>
      <c r="B13" s="37"/>
      <c r="C13" s="37"/>
      <c r="D13" s="40" t="s">
        <v>103</v>
      </c>
      <c r="E13" s="37"/>
      <c r="F13" s="37"/>
      <c r="G13" s="37"/>
      <c r="H13" s="38"/>
      <c r="I13" s="2"/>
    </row>
    <row r="14" spans="1:9" ht="12.75">
      <c r="A14" s="38"/>
      <c r="B14" s="184"/>
      <c r="C14" s="184"/>
      <c r="D14" s="203"/>
      <c r="E14" s="203"/>
      <c r="F14" s="203"/>
      <c r="G14" s="203"/>
      <c r="H14" s="38"/>
      <c r="I14" s="2"/>
    </row>
    <row r="15" spans="1:9" ht="12.75">
      <c r="A15" s="38"/>
      <c r="B15" s="160" t="s">
        <v>101</v>
      </c>
      <c r="C15" s="162" t="s">
        <v>70</v>
      </c>
      <c r="D15" s="152" t="s">
        <v>71</v>
      </c>
      <c r="E15" s="153" t="s">
        <v>72</v>
      </c>
      <c r="F15" s="153" t="s">
        <v>73</v>
      </c>
      <c r="G15" s="154" t="s">
        <v>74</v>
      </c>
      <c r="H15" s="38"/>
      <c r="I15" s="2"/>
    </row>
    <row r="16" spans="1:9" ht="12.75">
      <c r="A16" s="39"/>
      <c r="B16" s="178" t="s">
        <v>75</v>
      </c>
      <c r="C16" s="163">
        <v>1</v>
      </c>
      <c r="D16" s="174"/>
      <c r="E16" s="175">
        <f>C16*D8</f>
        <v>3024</v>
      </c>
      <c r="F16" s="176">
        <f>C16*E8</f>
        <v>12000</v>
      </c>
      <c r="G16" s="177">
        <f>C16*F8</f>
        <v>3.516</v>
      </c>
      <c r="H16" s="38"/>
      <c r="I16" s="2"/>
    </row>
    <row r="17" spans="1:9" ht="12.75">
      <c r="A17" s="39"/>
      <c r="B17" s="178" t="s">
        <v>76</v>
      </c>
      <c r="C17" s="164">
        <v>1</v>
      </c>
      <c r="D17" s="179">
        <f>C17*C9</f>
        <v>0.0003307</v>
      </c>
      <c r="E17" s="174"/>
      <c r="F17" s="180">
        <f>C17*E9</f>
        <v>3.968</v>
      </c>
      <c r="G17" s="158">
        <f>C17*F9</f>
        <v>0.001163</v>
      </c>
      <c r="H17" s="38"/>
      <c r="I17" s="2"/>
    </row>
    <row r="18" spans="1:9" ht="12.75">
      <c r="A18" s="39"/>
      <c r="B18" s="178" t="s">
        <v>77</v>
      </c>
      <c r="C18" s="165">
        <v>1</v>
      </c>
      <c r="D18" s="179">
        <f>C18*C10</f>
        <v>8.334E-05</v>
      </c>
      <c r="E18" s="181">
        <f>C18*D10</f>
        <v>0.252</v>
      </c>
      <c r="F18" s="182"/>
      <c r="G18" s="158">
        <f>C18*F10</f>
        <v>0.0002931</v>
      </c>
      <c r="H18" s="38"/>
      <c r="I18" s="2"/>
    </row>
    <row r="19" spans="1:9" ht="12.75">
      <c r="A19" s="38"/>
      <c r="B19" s="161" t="s">
        <v>78</v>
      </c>
      <c r="C19" s="165">
        <v>1</v>
      </c>
      <c r="D19" s="149">
        <f>C19*C11</f>
        <v>0.284</v>
      </c>
      <c r="E19" s="150">
        <f>C19*D11</f>
        <v>860</v>
      </c>
      <c r="F19" s="151">
        <f>C19*E11</f>
        <v>3414</v>
      </c>
      <c r="G19" s="148"/>
      <c r="H19" s="38"/>
      <c r="I19" s="2"/>
    </row>
    <row r="20" spans="1:9" ht="5.25" customHeight="1">
      <c r="A20" s="38"/>
      <c r="B20" s="38"/>
      <c r="C20" s="38"/>
      <c r="D20" s="38"/>
      <c r="E20" s="38"/>
      <c r="F20" s="38"/>
      <c r="G20" s="38"/>
      <c r="H20" s="38"/>
      <c r="I20" s="2"/>
    </row>
    <row r="21" spans="1:9" ht="12.75" hidden="1">
      <c r="A21" s="2"/>
      <c r="B21" s="2"/>
      <c r="C21" s="2"/>
      <c r="D21" s="2"/>
      <c r="E21" s="2"/>
      <c r="F21" s="2"/>
      <c r="G21" s="2"/>
      <c r="H21" s="2"/>
      <c r="I21" s="2"/>
    </row>
    <row r="22" spans="1:9" ht="12.75" hidden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 hidden="1">
      <c r="A23" s="2"/>
      <c r="B23" s="2"/>
      <c r="C23" s="2"/>
      <c r="D23" s="2"/>
      <c r="E23" s="2"/>
      <c r="F23" s="2"/>
      <c r="G23" s="2"/>
      <c r="H23" s="2"/>
      <c r="I23" s="2"/>
    </row>
    <row r="24" spans="2:9" ht="12.75" hidden="1">
      <c r="B24" s="2"/>
      <c r="C24" s="2"/>
      <c r="D24" s="2"/>
      <c r="E24" s="2"/>
      <c r="F24" s="2"/>
      <c r="G24" s="2"/>
      <c r="H24" s="2"/>
      <c r="I24" s="2"/>
    </row>
    <row r="25" ht="12.75"/>
  </sheetData>
  <mergeCells count="2">
    <mergeCell ref="B2:G2"/>
    <mergeCell ref="D14:G14"/>
  </mergeCells>
  <hyperlinks>
    <hyperlink ref="E3" r:id="rId1" display="WWW.OTIMOAR.COM.BR"/>
    <hyperlink ref="D4" r:id="rId2" display="arcondicionado@otimoar.com.br"/>
  </hyperlinks>
  <printOptions/>
  <pageMargins left="1.1811023622047245" right="0.3937007874015748" top="0.3937007874015748" bottom="0.5905511811023623" header="0.11811023622047245" footer="0.11811023622047245"/>
  <pageSetup fitToHeight="0" horizontalDpi="300" verticalDpi="3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Fonseca</cp:lastModifiedBy>
  <cp:lastPrinted>2004-09-21T11:03:45Z</cp:lastPrinted>
  <dcterms:created xsi:type="dcterms:W3CDTF">2004-03-23T12:21:47Z</dcterms:created>
  <dcterms:modified xsi:type="dcterms:W3CDTF">2006-01-20T11:55:57Z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